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'FS184'!$A$1:$AA$43</definedName>
    <definedName name="_xlnm.Print_Area" localSheetId="2">'GT421'!$A$1:$AA$43</definedName>
    <definedName name="_xlnm.Print_Area" localSheetId="3">'GT481'!$A$1:$AA$43</definedName>
    <definedName name="_xlnm.Print_Area" localSheetId="4">'KZN225'!$A$1:$AA$43</definedName>
    <definedName name="_xlnm.Print_Area" localSheetId="5">'KZN252'!$A$1:$AA$43</definedName>
    <definedName name="_xlnm.Print_Area" localSheetId="6">'KZN282'!$A$1:$AA$43</definedName>
    <definedName name="_xlnm.Print_Area" localSheetId="7">'LIM354'!$A$1:$AA$43</definedName>
    <definedName name="_xlnm.Print_Area" localSheetId="8">'MP307'!$A$1:$AA$43</definedName>
    <definedName name="_xlnm.Print_Area" localSheetId="9">'MP312'!$A$1:$AA$43</definedName>
    <definedName name="_xlnm.Print_Area" localSheetId="10">'MP313'!$A$1:$AA$43</definedName>
    <definedName name="_xlnm.Print_Area" localSheetId="11">'MP326'!$A$1:$AA$43</definedName>
    <definedName name="_xlnm.Print_Area" localSheetId="12">'NC091'!$A$1:$AA$43</definedName>
    <definedName name="_xlnm.Print_Area" localSheetId="13">'NW372'!$A$1:$AA$43</definedName>
    <definedName name="_xlnm.Print_Area" localSheetId="14">'NW373'!$A$1:$AA$43</definedName>
    <definedName name="_xlnm.Print_Area" localSheetId="15">'NW403'!$A$1:$AA$43</definedName>
    <definedName name="_xlnm.Print_Area" localSheetId="16">'NW405'!$A$1:$AA$43</definedName>
    <definedName name="_xlnm.Print_Area" localSheetId="0">'Summary'!$A$1:$AA$43</definedName>
    <definedName name="_xlnm.Print_Area" localSheetId="17">'WC023'!$A$1:$AA$43</definedName>
    <definedName name="_xlnm.Print_Area" localSheetId="18">'WC024'!$A$1:$AA$43</definedName>
    <definedName name="_xlnm.Print_Area" localSheetId="19">'WC044'!$A$1:$AA$43</definedName>
  </definedNames>
  <calcPr fullCalcOnLoad="1"/>
</workbook>
</file>

<file path=xl/sharedStrings.xml><?xml version="1.0" encoding="utf-8"?>
<sst xmlns="http://schemas.openxmlformats.org/spreadsheetml/2006/main" count="1460" uniqueCount="84">
  <si>
    <t>Free State: Matjhabeng(FS184) - Table C7 Quarterly Budgeted Cash Flows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</si>
  <si>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</si>
  <si>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</si>
  <si>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</si>
  <si>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</si>
  <si>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</si>
  <si>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</si>
  <si>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</si>
  <si>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</si>
  <si>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</si>
  <si>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</si>
  <si>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</si>
  <si>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</si>
  <si>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</si>
  <si>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</si>
  <si>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</si>
  <si>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</si>
  <si>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</si>
  <si>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</si>
  <si>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</si>
  <si>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</si>
  <si>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</si>
  <si>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</si>
  <si>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</si>
  <si>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</si>
  <si>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</si>
  <si>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</si>
  <si>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</si>
  <si>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</si>
  <si>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</si>
  <si>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</si>
  <si>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</si>
  <si>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</si>
  <si>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</t>
  </si>
  <si>
    <t>Service charges</t>
  </si>
  <si>
    <t>Other revenue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</si>
  <si>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</si>
  <si>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</si>
  <si>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</si>
  <si>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</si>
  <si>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</si>
  <si>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</si>
  <si>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</si>
  <si>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</si>
  <si>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</si>
  <si>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</si>
  <si>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</si>
  <si>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</si>
  <si>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</si>
  <si>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</si>
  <si>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</si>
  <si>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</si>
  <si>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</si>
  <si>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</si>
  <si>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</si>
  <si>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</si>
  <si>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</si>
  <si>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</si>
  <si>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</si>
  <si>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</si>
  <si>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</si>
  <si>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</si>
  <si>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Gauteng: Emfuleni(GT421) - Table C7 Quarterly Budgeted Cash Flows ( All ) for 4th Quarter ended 30 June 2020 (Figures Finalised as at 2020/07/30)</t>
  </si>
  <si>
    <t>Gauteng: Mogale City(GT481) - Table C7 Quarterly Budgeted Cash Flows ( All ) for 4th Quarter ended 30 June 2020 (Figures Finalised as at 2020/07/30)</t>
  </si>
  <si>
    <t>Kwazulu-Natal: Msunduzi(KZN225) - Table C7 Quarterly Budgeted Cash Flows ( All ) for 4th Quarter ended 30 June 2020 (Figures Finalised as at 2020/07/30)</t>
  </si>
  <si>
    <t>Kwazulu-Natal: Newcastle(KZN252) - Table C7 Quarterly Budgeted Cash Flows ( All ) for 4th Quarter ended 30 June 2020 (Figures Finalised as at 2020/07/30)</t>
  </si>
  <si>
    <t>Kwazulu-Natal: uMhlathuze(KZN282) - Table C7 Quarterly Budgeted Cash Flows ( All ) for 4th Quarter ended 30 June 2020 (Figures Finalised as at 2020/07/30)</t>
  </si>
  <si>
    <t>Limpopo: Polokwane(LIM354) - Table C7 Quarterly Budgeted Cash Flows ( All ) for 4th Quarter ended 30 June 2020 (Figures Finalised as at 2020/07/30)</t>
  </si>
  <si>
    <t>Mpumalanga: Govan Mbeki(MP307) - Table C7 Quarterly Budgeted Cash Flows ( All ) for 4th Quarter ended 30 June 2020 (Figures Finalised as at 2020/07/30)</t>
  </si>
  <si>
    <t>Mpumalanga: Emalahleni (MP)(MP312) - Table C7 Quarterly Budgeted Cash Flows ( All ) for 4th Quarter ended 30 June 2020 (Figures Finalised as at 2020/07/30)</t>
  </si>
  <si>
    <t>Mpumalanga: Steve Tshwete(MP313) - Table C7 Quarterly Budgeted Cash Flows ( All ) for 4th Quarter ended 30 June 2020 (Figures Finalised as at 2020/07/30)</t>
  </si>
  <si>
    <t>Mpumalanga: City of Mbombela(MP326) - Table C7 Quarterly Budgeted Cash Flows ( All ) for 4th Quarter ended 30 June 2020 (Figures Finalised as at 2020/07/30)</t>
  </si>
  <si>
    <t>Northern Cape: Sol Plaatje(NC091) - Table C7 Quarterly Budgeted Cash Flows ( All ) for 4th Quarter ended 30 June 2020 (Figures Finalised as at 2020/07/30)</t>
  </si>
  <si>
    <t>North West: Madibeng(NW372) - Table C7 Quarterly Budgeted Cash Flows ( All ) for 4th Quarter ended 30 June 2020 (Figures Finalised as at 2020/07/30)</t>
  </si>
  <si>
    <t>North West: Rustenburg(NW373) - Table C7 Quarterly Budgeted Cash Flows ( All ) for 4th Quarter ended 30 June 2020 (Figures Finalised as at 2020/07/30)</t>
  </si>
  <si>
    <t>North West: City of Matlosana(NW403) - Table C7 Quarterly Budgeted Cash Flows ( All ) for 4th Quarter ended 30 June 2020 (Figures Finalised as at 2020/07/30)</t>
  </si>
  <si>
    <t>North West: J B Marks(NW405) - Table C7 Quarterly Budgeted Cash Flows ( All ) for 4th Quarter ended 30 June 2020 (Figures Finalised as at 2020/07/30)</t>
  </si>
  <si>
    <t>Western Cape: Drakenstein(WC023) - Table C7 Quarterly Budgeted Cash Flows ( All ) for 4th Quarter ended 30 June 2020 (Figures Finalised as at 2020/07/30)</t>
  </si>
  <si>
    <t>Western Cape: Stellenbosch(WC024) - Table C7 Quarterly Budgeted Cash Flows ( All ) for 4th Quarter ended 30 June 2020 (Figures Finalised as at 2020/07/30)</t>
  </si>
  <si>
    <t>Western Cape: George(WC044) - Table C7 Quarterly Budgeted Cash Flows ( All ) for 4th Quarter ended 30 June 2020 (Figures Finalised as at 2020/07/30)</t>
  </si>
  <si>
    <t>Summary - Table C7 Quarterly Budgeted Cash Flows ( All ) for 4th Quarter ended 30 June 2020 (Figures Finalised as at 2020/07/30)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</si>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</sst>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2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79" fontId="2" fillId="0" borderId="11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5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8258643218</v>
      </c>
      <c r="D6" s="18"/>
      <c r="E6" s="19">
        <v>3047197883</v>
      </c>
      <c r="F6" s="20">
        <v>2418920834</v>
      </c>
      <c r="G6" s="20">
        <v>2079952570</v>
      </c>
      <c r="H6" s="20">
        <v>604045453</v>
      </c>
      <c r="I6" s="20">
        <v>544970299</v>
      </c>
      <c r="J6" s="20">
        <v>3228968322</v>
      </c>
      <c r="K6" s="20">
        <v>486627580</v>
      </c>
      <c r="L6" s="20">
        <v>1102951527</v>
      </c>
      <c r="M6" s="20">
        <v>690936854</v>
      </c>
      <c r="N6" s="20">
        <v>2280515961</v>
      </c>
      <c r="O6" s="20">
        <v>641137736</v>
      </c>
      <c r="P6" s="20">
        <v>649771922</v>
      </c>
      <c r="Q6" s="20">
        <v>1192830706</v>
      </c>
      <c r="R6" s="20">
        <v>2483740364</v>
      </c>
      <c r="S6" s="20">
        <v>518311108</v>
      </c>
      <c r="T6" s="20">
        <v>428943459</v>
      </c>
      <c r="U6" s="20">
        <v>406509799</v>
      </c>
      <c r="V6" s="20">
        <v>1353764366</v>
      </c>
      <c r="W6" s="20">
        <v>9346989013</v>
      </c>
      <c r="X6" s="20">
        <v>2418920829</v>
      </c>
      <c r="Y6" s="20">
        <v>6928068184</v>
      </c>
      <c r="Z6" s="21">
        <v>286.41</v>
      </c>
      <c r="AA6" s="22">
        <v>2418920834</v>
      </c>
    </row>
    <row r="7" spans="1:27" ht="12.75">
      <c r="A7" s="23" t="s">
        <v>34</v>
      </c>
      <c r="B7" s="17"/>
      <c r="C7" s="18">
        <v>821525345</v>
      </c>
      <c r="D7" s="18"/>
      <c r="E7" s="19">
        <v>6435970858</v>
      </c>
      <c r="F7" s="20">
        <v>7369063369</v>
      </c>
      <c r="G7" s="20">
        <v>671093356</v>
      </c>
      <c r="H7" s="20">
        <v>202593692</v>
      </c>
      <c r="I7" s="20">
        <v>268398905</v>
      </c>
      <c r="J7" s="20">
        <v>1142085953</v>
      </c>
      <c r="K7" s="20">
        <v>312290337</v>
      </c>
      <c r="L7" s="20">
        <v>184708788</v>
      </c>
      <c r="M7" s="20">
        <v>160870870</v>
      </c>
      <c r="N7" s="20">
        <v>657869995</v>
      </c>
      <c r="O7" s="20">
        <v>208109903</v>
      </c>
      <c r="P7" s="20">
        <v>173128029</v>
      </c>
      <c r="Q7" s="20">
        <v>218388767</v>
      </c>
      <c r="R7" s="20">
        <v>599626699</v>
      </c>
      <c r="S7" s="20">
        <v>317893864</v>
      </c>
      <c r="T7" s="20">
        <v>370762533</v>
      </c>
      <c r="U7" s="20">
        <v>436372558</v>
      </c>
      <c r="V7" s="20">
        <v>1125028955</v>
      </c>
      <c r="W7" s="20">
        <v>3524611602</v>
      </c>
      <c r="X7" s="20">
        <v>7369063355</v>
      </c>
      <c r="Y7" s="20">
        <v>-3844451753</v>
      </c>
      <c r="Z7" s="21">
        <v>-52.17</v>
      </c>
      <c r="AA7" s="22">
        <v>7369063369</v>
      </c>
    </row>
    <row r="8" spans="1:27" ht="12.75">
      <c r="A8" s="23" t="s">
        <v>35</v>
      </c>
      <c r="B8" s="17"/>
      <c r="C8" s="18">
        <v>96371577</v>
      </c>
      <c r="D8" s="18"/>
      <c r="E8" s="19">
        <v>4788749238</v>
      </c>
      <c r="F8" s="20">
        <v>2567211651</v>
      </c>
      <c r="G8" s="20">
        <v>5502289081</v>
      </c>
      <c r="H8" s="20">
        <v>184767236</v>
      </c>
      <c r="I8" s="20">
        <v>162929810</v>
      </c>
      <c r="J8" s="20">
        <v>5849986127</v>
      </c>
      <c r="K8" s="20">
        <v>83854744</v>
      </c>
      <c r="L8" s="20">
        <v>120161649</v>
      </c>
      <c r="M8" s="20">
        <v>84444894</v>
      </c>
      <c r="N8" s="20">
        <v>288461287</v>
      </c>
      <c r="O8" s="20">
        <v>117103006</v>
      </c>
      <c r="P8" s="20">
        <v>99805347</v>
      </c>
      <c r="Q8" s="20">
        <v>97139867</v>
      </c>
      <c r="R8" s="20">
        <v>314048220</v>
      </c>
      <c r="S8" s="20">
        <v>83866933</v>
      </c>
      <c r="T8" s="20">
        <v>103453641</v>
      </c>
      <c r="U8" s="20">
        <v>146832392</v>
      </c>
      <c r="V8" s="20">
        <v>334152966</v>
      </c>
      <c r="W8" s="20">
        <v>6786648600</v>
      </c>
      <c r="X8" s="20">
        <v>2567211671</v>
      </c>
      <c r="Y8" s="20">
        <v>4219436929</v>
      </c>
      <c r="Z8" s="21">
        <v>164.36</v>
      </c>
      <c r="AA8" s="22">
        <v>2567211651</v>
      </c>
    </row>
    <row r="9" spans="1:27" ht="12.75">
      <c r="A9" s="23" t="s">
        <v>36</v>
      </c>
      <c r="B9" s="17" t="s">
        <v>6</v>
      </c>
      <c r="C9" s="18">
        <v>183001678</v>
      </c>
      <c r="D9" s="18"/>
      <c r="E9" s="19">
        <v>3283294384</v>
      </c>
      <c r="F9" s="20">
        <v>3277286293</v>
      </c>
      <c r="G9" s="20">
        <v>496362965</v>
      </c>
      <c r="H9" s="20">
        <v>392547500</v>
      </c>
      <c r="I9" s="20">
        <v>4673436</v>
      </c>
      <c r="J9" s="20">
        <v>893583901</v>
      </c>
      <c r="K9" s="20">
        <v>1548193</v>
      </c>
      <c r="L9" s="20">
        <v>22127192</v>
      </c>
      <c r="M9" s="20">
        <v>352825341</v>
      </c>
      <c r="N9" s="20">
        <v>376500726</v>
      </c>
      <c r="O9" s="20">
        <v>2820300</v>
      </c>
      <c r="P9" s="20">
        <v>1629593</v>
      </c>
      <c r="Q9" s="20">
        <v>356216982</v>
      </c>
      <c r="R9" s="20">
        <v>360666875</v>
      </c>
      <c r="S9" s="20">
        <v>49831378</v>
      </c>
      <c r="T9" s="20">
        <v>52647287</v>
      </c>
      <c r="U9" s="20">
        <v>52718620</v>
      </c>
      <c r="V9" s="20">
        <v>155197285</v>
      </c>
      <c r="W9" s="20">
        <v>1785948787</v>
      </c>
      <c r="X9" s="20">
        <v>3277286310</v>
      </c>
      <c r="Y9" s="20">
        <v>-1491337523</v>
      </c>
      <c r="Z9" s="21">
        <v>-45.51</v>
      </c>
      <c r="AA9" s="22">
        <v>3277286293</v>
      </c>
    </row>
    <row r="10" spans="1:27" ht="12.75">
      <c r="A10" s="23" t="s">
        <v>37</v>
      </c>
      <c r="B10" s="17" t="s">
        <v>6</v>
      </c>
      <c r="C10" s="18">
        <v>17053871</v>
      </c>
      <c r="D10" s="18"/>
      <c r="E10" s="19">
        <v>2015666642</v>
      </c>
      <c r="F10" s="20">
        <v>2043674755</v>
      </c>
      <c r="G10" s="20">
        <v>209939055</v>
      </c>
      <c r="H10" s="20">
        <v>37004195</v>
      </c>
      <c r="I10" s="20">
        <v>163394832</v>
      </c>
      <c r="J10" s="20">
        <v>410338082</v>
      </c>
      <c r="K10" s="20">
        <v>65973489</v>
      </c>
      <c r="L10" s="20">
        <v>278278000</v>
      </c>
      <c r="M10" s="20">
        <v>53828158</v>
      </c>
      <c r="N10" s="20">
        <v>398079647</v>
      </c>
      <c r="O10" s="20">
        <v>98532595</v>
      </c>
      <c r="P10" s="20">
        <v>292756538</v>
      </c>
      <c r="Q10" s="20">
        <v>787116418</v>
      </c>
      <c r="R10" s="20">
        <v>1178405551</v>
      </c>
      <c r="S10" s="20">
        <v>32337775</v>
      </c>
      <c r="T10" s="20">
        <v>35452874</v>
      </c>
      <c r="U10" s="20">
        <v>38687410</v>
      </c>
      <c r="V10" s="20">
        <v>106478059</v>
      </c>
      <c r="W10" s="20">
        <v>2093301339</v>
      </c>
      <c r="X10" s="20">
        <v>2043674760</v>
      </c>
      <c r="Y10" s="20">
        <v>49626579</v>
      </c>
      <c r="Z10" s="21">
        <v>2.43</v>
      </c>
      <c r="AA10" s="22">
        <v>2043674755</v>
      </c>
    </row>
    <row r="11" spans="1:27" ht="12.75">
      <c r="A11" s="23" t="s">
        <v>38</v>
      </c>
      <c r="B11" s="17"/>
      <c r="C11" s="18">
        <v>25668246</v>
      </c>
      <c r="D11" s="18"/>
      <c r="E11" s="19">
        <v>58000000</v>
      </c>
      <c r="F11" s="20"/>
      <c r="G11" s="20">
        <v>1253621</v>
      </c>
      <c r="H11" s="20">
        <v>6286637</v>
      </c>
      <c r="I11" s="20">
        <v>3652788</v>
      </c>
      <c r="J11" s="20">
        <v>11193046</v>
      </c>
      <c r="K11" s="20">
        <v>3041978</v>
      </c>
      <c r="L11" s="20">
        <v>3078230</v>
      </c>
      <c r="M11" s="20">
        <v>3582325</v>
      </c>
      <c r="N11" s="20">
        <v>9702533</v>
      </c>
      <c r="O11" s="20">
        <v>4450483</v>
      </c>
      <c r="P11" s="20">
        <v>4242105</v>
      </c>
      <c r="Q11" s="20">
        <v>2747309</v>
      </c>
      <c r="R11" s="20">
        <v>11439897</v>
      </c>
      <c r="S11" s="20">
        <v>259159</v>
      </c>
      <c r="T11" s="20">
        <v>3207949</v>
      </c>
      <c r="U11" s="20">
        <v>1822464</v>
      </c>
      <c r="V11" s="20">
        <v>5289572</v>
      </c>
      <c r="W11" s="20">
        <v>37625048</v>
      </c>
      <c r="X11" s="20"/>
      <c r="Y11" s="20">
        <v>37625048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-35113774433</v>
      </c>
      <c r="D14" s="18"/>
      <c r="E14" s="19">
        <v>-46245213805</v>
      </c>
      <c r="F14" s="20">
        <v>-46013031748</v>
      </c>
      <c r="G14" s="20">
        <v>-435673137</v>
      </c>
      <c r="H14" s="20">
        <v>-3764035308</v>
      </c>
      <c r="I14" s="20">
        <v>-2720868798</v>
      </c>
      <c r="J14" s="20">
        <v>-6920577243</v>
      </c>
      <c r="K14" s="20">
        <v>-3262546276</v>
      </c>
      <c r="L14" s="20">
        <v>-3074455482</v>
      </c>
      <c r="M14" s="20">
        <v>-3359433501</v>
      </c>
      <c r="N14" s="20">
        <v>-9696435259</v>
      </c>
      <c r="O14" s="20">
        <v>-2786506832</v>
      </c>
      <c r="P14" s="20">
        <v>-3105538104</v>
      </c>
      <c r="Q14" s="20">
        <v>-3252347459</v>
      </c>
      <c r="R14" s="20">
        <v>-9144392395</v>
      </c>
      <c r="S14" s="20">
        <v>-3253236863</v>
      </c>
      <c r="T14" s="20">
        <v>-2857759369</v>
      </c>
      <c r="U14" s="20">
        <v>-4306748997</v>
      </c>
      <c r="V14" s="20">
        <v>-10417745229</v>
      </c>
      <c r="W14" s="20">
        <v>-36179150126</v>
      </c>
      <c r="X14" s="20">
        <v>-46013032798</v>
      </c>
      <c r="Y14" s="20">
        <v>9833882672</v>
      </c>
      <c r="Z14" s="21">
        <v>-21.37</v>
      </c>
      <c r="AA14" s="22">
        <v>-46013031748</v>
      </c>
    </row>
    <row r="15" spans="1:27" ht="12.75">
      <c r="A15" s="23" t="s">
        <v>42</v>
      </c>
      <c r="B15" s="17"/>
      <c r="C15" s="18">
        <v>-1749457119</v>
      </c>
      <c r="D15" s="18"/>
      <c r="E15" s="19">
        <v>-1336392345</v>
      </c>
      <c r="F15" s="20">
        <v>-1336085935</v>
      </c>
      <c r="G15" s="20">
        <v>-91736517</v>
      </c>
      <c r="H15" s="20">
        <v>-58757177</v>
      </c>
      <c r="I15" s="20">
        <v>-99338269</v>
      </c>
      <c r="J15" s="20">
        <v>-249831963</v>
      </c>
      <c r="K15" s="20">
        <v>-98649399</v>
      </c>
      <c r="L15" s="20">
        <v>-102676309</v>
      </c>
      <c r="M15" s="20">
        <v>-178988625</v>
      </c>
      <c r="N15" s="20">
        <v>-380314333</v>
      </c>
      <c r="O15" s="20">
        <v>-106313805</v>
      </c>
      <c r="P15" s="20">
        <v>-84369281</v>
      </c>
      <c r="Q15" s="20">
        <v>-81298831</v>
      </c>
      <c r="R15" s="20">
        <v>-271981917</v>
      </c>
      <c r="S15" s="20">
        <v>-29526590</v>
      </c>
      <c r="T15" s="20">
        <v>-99478393</v>
      </c>
      <c r="U15" s="20">
        <v>-93149070</v>
      </c>
      <c r="V15" s="20">
        <v>-222154053</v>
      </c>
      <c r="W15" s="20">
        <v>-1124282266</v>
      </c>
      <c r="X15" s="20">
        <v>-1336085947</v>
      </c>
      <c r="Y15" s="20">
        <v>211803681</v>
      </c>
      <c r="Z15" s="21">
        <v>-15.85</v>
      </c>
      <c r="AA15" s="22">
        <v>-1336085935</v>
      </c>
    </row>
    <row r="16" spans="1:27" ht="12.75">
      <c r="A16" s="23" t="s">
        <v>43</v>
      </c>
      <c r="B16" s="17" t="s">
        <v>6</v>
      </c>
      <c r="C16" s="18">
        <v>-189793628</v>
      </c>
      <c r="D16" s="18"/>
      <c r="E16" s="19">
        <v>-254357663</v>
      </c>
      <c r="F16" s="20">
        <v>-321430306</v>
      </c>
      <c r="G16" s="20">
        <v>-18386665</v>
      </c>
      <c r="H16" s="20">
        <v>-18693807</v>
      </c>
      <c r="I16" s="20">
        <v>-11210191</v>
      </c>
      <c r="J16" s="20">
        <v>-48290663</v>
      </c>
      <c r="K16" s="20">
        <v>-14641607</v>
      </c>
      <c r="L16" s="20">
        <v>-6470919</v>
      </c>
      <c r="M16" s="20">
        <v>-18775064</v>
      </c>
      <c r="N16" s="20">
        <v>-39887590</v>
      </c>
      <c r="O16" s="20">
        <v>-4335050</v>
      </c>
      <c r="P16" s="20">
        <v>-13404568</v>
      </c>
      <c r="Q16" s="20">
        <v>-8278319</v>
      </c>
      <c r="R16" s="20">
        <v>-26017937</v>
      </c>
      <c r="S16" s="20">
        <v>-6770221</v>
      </c>
      <c r="T16" s="20">
        <v>-22912122</v>
      </c>
      <c r="U16" s="20">
        <v>-11403295</v>
      </c>
      <c r="V16" s="20">
        <v>-41085638</v>
      </c>
      <c r="W16" s="20">
        <v>-155281828</v>
      </c>
      <c r="X16" s="20">
        <v>-321430352</v>
      </c>
      <c r="Y16" s="20">
        <v>166148524</v>
      </c>
      <c r="Z16" s="21">
        <v>-51.69</v>
      </c>
      <c r="AA16" s="22">
        <v>-321430306</v>
      </c>
    </row>
    <row r="17" spans="1:27" ht="12.75">
      <c r="A17" s="24" t="s">
        <v>44</v>
      </c>
      <c r="B17" s="25"/>
      <c r="C17" s="26">
        <f aca="true" t="shared" si="0" ref="C17:Y17">SUM(C6:C16)</f>
        <v>-27650761245</v>
      </c>
      <c r="D17" s="26">
        <f>SUM(D6:D16)</f>
        <v>0</v>
      </c>
      <c r="E17" s="27">
        <f t="shared" si="0"/>
        <v>-28207084808</v>
      </c>
      <c r="F17" s="28">
        <f t="shared" si="0"/>
        <v>-29994391087</v>
      </c>
      <c r="G17" s="28">
        <f t="shared" si="0"/>
        <v>8415094329</v>
      </c>
      <c r="H17" s="28">
        <f t="shared" si="0"/>
        <v>-2414241579</v>
      </c>
      <c r="I17" s="28">
        <f t="shared" si="0"/>
        <v>-1683397188</v>
      </c>
      <c r="J17" s="28">
        <f t="shared" si="0"/>
        <v>4317455562</v>
      </c>
      <c r="K17" s="28">
        <f t="shared" si="0"/>
        <v>-2422500961</v>
      </c>
      <c r="L17" s="28">
        <f t="shared" si="0"/>
        <v>-1472297324</v>
      </c>
      <c r="M17" s="28">
        <f t="shared" si="0"/>
        <v>-2210708748</v>
      </c>
      <c r="N17" s="28">
        <f t="shared" si="0"/>
        <v>-6105507033</v>
      </c>
      <c r="O17" s="28">
        <f t="shared" si="0"/>
        <v>-1825001664</v>
      </c>
      <c r="P17" s="28">
        <f t="shared" si="0"/>
        <v>-1981978419</v>
      </c>
      <c r="Q17" s="28">
        <f t="shared" si="0"/>
        <v>-687484560</v>
      </c>
      <c r="R17" s="28">
        <f t="shared" si="0"/>
        <v>-4494464643</v>
      </c>
      <c r="S17" s="28">
        <f t="shared" si="0"/>
        <v>-2287033457</v>
      </c>
      <c r="T17" s="28">
        <f t="shared" si="0"/>
        <v>-1985682141</v>
      </c>
      <c r="U17" s="28">
        <f t="shared" si="0"/>
        <v>-3328358119</v>
      </c>
      <c r="V17" s="28">
        <f t="shared" si="0"/>
        <v>-7601073717</v>
      </c>
      <c r="W17" s="28">
        <f t="shared" si="0"/>
        <v>-13883589831</v>
      </c>
      <c r="X17" s="28">
        <f t="shared" si="0"/>
        <v>-29994392172</v>
      </c>
      <c r="Y17" s="28">
        <f t="shared" si="0"/>
        <v>16110802341</v>
      </c>
      <c r="Z17" s="29">
        <f>+IF(X17&lt;&gt;0,+(Y17/X17)*100,0)</f>
        <v>-53.71271485887805</v>
      </c>
      <c r="AA17" s="30">
        <f>SUM(AA6:AA16)</f>
        <v>-29994391087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75251094</v>
      </c>
      <c r="D21" s="18"/>
      <c r="E21" s="19">
        <v>10274656</v>
      </c>
      <c r="F21" s="20">
        <v>13543656</v>
      </c>
      <c r="G21" s="36">
        <v>281438000</v>
      </c>
      <c r="H21" s="36">
        <v>25195964</v>
      </c>
      <c r="I21" s="36"/>
      <c r="J21" s="20">
        <v>306633964</v>
      </c>
      <c r="K21" s="36">
        <v>36600000</v>
      </c>
      <c r="L21" s="36"/>
      <c r="M21" s="20">
        <v>148</v>
      </c>
      <c r="N21" s="36">
        <v>36600148</v>
      </c>
      <c r="O21" s="36">
        <v>101000000</v>
      </c>
      <c r="P21" s="36">
        <v>30000000</v>
      </c>
      <c r="Q21" s="20">
        <v>212817510</v>
      </c>
      <c r="R21" s="36">
        <v>343817510</v>
      </c>
      <c r="S21" s="36">
        <v>40756214</v>
      </c>
      <c r="T21" s="20">
        <v>50814837</v>
      </c>
      <c r="U21" s="36">
        <v>65772397</v>
      </c>
      <c r="V21" s="36">
        <v>157343448</v>
      </c>
      <c r="W21" s="36">
        <v>844395070</v>
      </c>
      <c r="X21" s="20">
        <v>13543652</v>
      </c>
      <c r="Y21" s="36">
        <v>830851418</v>
      </c>
      <c r="Z21" s="37">
        <v>6134.62</v>
      </c>
      <c r="AA21" s="38">
        <v>13543656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-74503</v>
      </c>
      <c r="D23" s="40"/>
      <c r="E23" s="19">
        <v>-7564572</v>
      </c>
      <c r="F23" s="20">
        <v>-30894351</v>
      </c>
      <c r="G23" s="36">
        <v>-29625225</v>
      </c>
      <c r="H23" s="36">
        <v>31487447</v>
      </c>
      <c r="I23" s="36">
        <v>-1027834</v>
      </c>
      <c r="J23" s="20">
        <v>834388</v>
      </c>
      <c r="K23" s="36">
        <v>112053</v>
      </c>
      <c r="L23" s="36">
        <v>84866</v>
      </c>
      <c r="M23" s="20">
        <v>-185683</v>
      </c>
      <c r="N23" s="36">
        <v>11236</v>
      </c>
      <c r="O23" s="36">
        <v>-18020</v>
      </c>
      <c r="P23" s="36">
        <v>28061</v>
      </c>
      <c r="Q23" s="20">
        <v>-59519</v>
      </c>
      <c r="R23" s="36">
        <v>-49478</v>
      </c>
      <c r="S23" s="36">
        <v>160173</v>
      </c>
      <c r="T23" s="20">
        <v>109303</v>
      </c>
      <c r="U23" s="36">
        <v>-21529</v>
      </c>
      <c r="V23" s="36">
        <v>247947</v>
      </c>
      <c r="W23" s="36">
        <v>1044093</v>
      </c>
      <c r="X23" s="20">
        <v>-6525698</v>
      </c>
      <c r="Y23" s="36">
        <v>7569791</v>
      </c>
      <c r="Z23" s="37">
        <v>-116</v>
      </c>
      <c r="AA23" s="38">
        <v>-30894351</v>
      </c>
    </row>
    <row r="24" spans="1:27" ht="12.75">
      <c r="A24" s="23" t="s">
        <v>49</v>
      </c>
      <c r="B24" s="17"/>
      <c r="C24" s="18">
        <v>-84231126</v>
      </c>
      <c r="D24" s="18"/>
      <c r="E24" s="19">
        <v>3447081</v>
      </c>
      <c r="F24" s="20">
        <v>1546322</v>
      </c>
      <c r="G24" s="20">
        <v>-668729723</v>
      </c>
      <c r="H24" s="20">
        <v>1026682779</v>
      </c>
      <c r="I24" s="20">
        <v>-350656764</v>
      </c>
      <c r="J24" s="20">
        <v>7296292</v>
      </c>
      <c r="K24" s="20">
        <v>-3358545</v>
      </c>
      <c r="L24" s="20">
        <v>427292</v>
      </c>
      <c r="M24" s="20">
        <v>256609805</v>
      </c>
      <c r="N24" s="20">
        <v>253678552</v>
      </c>
      <c r="O24" s="20">
        <v>-496926278</v>
      </c>
      <c r="P24" s="20">
        <v>244237899</v>
      </c>
      <c r="Q24" s="20">
        <v>-32471753</v>
      </c>
      <c r="R24" s="20">
        <v>-285160132</v>
      </c>
      <c r="S24" s="20">
        <v>25213413</v>
      </c>
      <c r="T24" s="20">
        <v>23164708</v>
      </c>
      <c r="U24" s="20">
        <v>-24625490</v>
      </c>
      <c r="V24" s="20">
        <v>23752631</v>
      </c>
      <c r="W24" s="20">
        <v>-432657</v>
      </c>
      <c r="X24" s="20">
        <v>4993304</v>
      </c>
      <c r="Y24" s="20">
        <v>-5425961</v>
      </c>
      <c r="Z24" s="21">
        <v>-108.66</v>
      </c>
      <c r="AA24" s="22">
        <v>1546322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-404947789</v>
      </c>
      <c r="D26" s="18"/>
      <c r="E26" s="19">
        <v>-4521695412</v>
      </c>
      <c r="F26" s="20">
        <v>-3292104459</v>
      </c>
      <c r="G26" s="20">
        <v>-190270600</v>
      </c>
      <c r="H26" s="20">
        <v>-66998494</v>
      </c>
      <c r="I26" s="20">
        <v>-84608092</v>
      </c>
      <c r="J26" s="20">
        <v>-341877186</v>
      </c>
      <c r="K26" s="20">
        <v>-93568085</v>
      </c>
      <c r="L26" s="20">
        <v>-169249430</v>
      </c>
      <c r="M26" s="20">
        <v>-194678590</v>
      </c>
      <c r="N26" s="20">
        <v>-457496105</v>
      </c>
      <c r="O26" s="20">
        <v>-75869900</v>
      </c>
      <c r="P26" s="20">
        <v>-108366393</v>
      </c>
      <c r="Q26" s="20">
        <v>-165917283</v>
      </c>
      <c r="R26" s="20">
        <v>-350153576</v>
      </c>
      <c r="S26" s="20">
        <v>-174782447</v>
      </c>
      <c r="T26" s="20">
        <v>-155095800</v>
      </c>
      <c r="U26" s="20">
        <v>-297053280</v>
      </c>
      <c r="V26" s="20">
        <v>-626931527</v>
      </c>
      <c r="W26" s="20">
        <v>-1776458394</v>
      </c>
      <c r="X26" s="20">
        <v>-3292104522</v>
      </c>
      <c r="Y26" s="20">
        <v>1515646128</v>
      </c>
      <c r="Z26" s="21">
        <v>-46.04</v>
      </c>
      <c r="AA26" s="22">
        <v>-3292104459</v>
      </c>
    </row>
    <row r="27" spans="1:27" ht="12.75">
      <c r="A27" s="24" t="s">
        <v>51</v>
      </c>
      <c r="B27" s="25"/>
      <c r="C27" s="26">
        <f aca="true" t="shared" si="1" ref="C27:Y27">SUM(C21:C26)</f>
        <v>-414002324</v>
      </c>
      <c r="D27" s="26">
        <f>SUM(D21:D26)</f>
        <v>0</v>
      </c>
      <c r="E27" s="27">
        <f t="shared" si="1"/>
        <v>-4515538247</v>
      </c>
      <c r="F27" s="28">
        <f t="shared" si="1"/>
        <v>-3307908832</v>
      </c>
      <c r="G27" s="28">
        <f t="shared" si="1"/>
        <v>-607187548</v>
      </c>
      <c r="H27" s="28">
        <f t="shared" si="1"/>
        <v>1016367696</v>
      </c>
      <c r="I27" s="28">
        <f t="shared" si="1"/>
        <v>-436292690</v>
      </c>
      <c r="J27" s="28">
        <f t="shared" si="1"/>
        <v>-27112542</v>
      </c>
      <c r="K27" s="28">
        <f t="shared" si="1"/>
        <v>-60214577</v>
      </c>
      <c r="L27" s="28">
        <f t="shared" si="1"/>
        <v>-168737272</v>
      </c>
      <c r="M27" s="28">
        <f t="shared" si="1"/>
        <v>61745680</v>
      </c>
      <c r="N27" s="28">
        <f t="shared" si="1"/>
        <v>-167206169</v>
      </c>
      <c r="O27" s="28">
        <f t="shared" si="1"/>
        <v>-471814198</v>
      </c>
      <c r="P27" s="28">
        <f t="shared" si="1"/>
        <v>165899567</v>
      </c>
      <c r="Q27" s="28">
        <f t="shared" si="1"/>
        <v>14368955</v>
      </c>
      <c r="R27" s="28">
        <f t="shared" si="1"/>
        <v>-291545676</v>
      </c>
      <c r="S27" s="28">
        <f t="shared" si="1"/>
        <v>-108652647</v>
      </c>
      <c r="T27" s="28">
        <f t="shared" si="1"/>
        <v>-81006952</v>
      </c>
      <c r="U27" s="28">
        <f t="shared" si="1"/>
        <v>-255927902</v>
      </c>
      <c r="V27" s="28">
        <f t="shared" si="1"/>
        <v>-445587501</v>
      </c>
      <c r="W27" s="28">
        <f t="shared" si="1"/>
        <v>-931451888</v>
      </c>
      <c r="X27" s="28">
        <f t="shared" si="1"/>
        <v>-3280093264</v>
      </c>
      <c r="Y27" s="28">
        <f t="shared" si="1"/>
        <v>2348641376</v>
      </c>
      <c r="Z27" s="29">
        <f>+IF(X27&lt;&gt;0,+(Y27/X27)*100,0)</f>
        <v>-71.60288403311694</v>
      </c>
      <c r="AA27" s="30">
        <f>SUM(AA21:AA26)</f>
        <v>-3307908832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>
        <v>155000000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153469061</v>
      </c>
      <c r="D33" s="18"/>
      <c r="E33" s="19">
        <v>-124219796</v>
      </c>
      <c r="F33" s="20">
        <v>188956224</v>
      </c>
      <c r="G33" s="20">
        <v>375460676</v>
      </c>
      <c r="H33" s="36">
        <v>-428071084</v>
      </c>
      <c r="I33" s="36">
        <v>26204861</v>
      </c>
      <c r="J33" s="36">
        <v>-26405547</v>
      </c>
      <c r="K33" s="20">
        <v>220613950</v>
      </c>
      <c r="L33" s="20">
        <v>-228110868</v>
      </c>
      <c r="M33" s="20">
        <v>22568591</v>
      </c>
      <c r="N33" s="20">
        <v>15071673</v>
      </c>
      <c r="O33" s="36">
        <v>-155780928</v>
      </c>
      <c r="P33" s="36">
        <v>310956444</v>
      </c>
      <c r="Q33" s="36">
        <v>-263446090</v>
      </c>
      <c r="R33" s="20">
        <v>-108270574</v>
      </c>
      <c r="S33" s="20">
        <v>82062040</v>
      </c>
      <c r="T33" s="20">
        <v>-34961339</v>
      </c>
      <c r="U33" s="20">
        <v>-109879738</v>
      </c>
      <c r="V33" s="36">
        <v>-62779037</v>
      </c>
      <c r="W33" s="36">
        <v>-182383485</v>
      </c>
      <c r="X33" s="36">
        <v>15045782</v>
      </c>
      <c r="Y33" s="20">
        <v>-197429267</v>
      </c>
      <c r="Z33" s="21">
        <v>-1312.19</v>
      </c>
      <c r="AA33" s="22">
        <v>188956224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93148982</v>
      </c>
      <c r="D35" s="18"/>
      <c r="E35" s="19"/>
      <c r="F35" s="20">
        <v>18162750</v>
      </c>
      <c r="G35" s="20">
        <v>635496</v>
      </c>
      <c r="H35" s="20">
        <v>632117</v>
      </c>
      <c r="I35" s="20">
        <v>2402450</v>
      </c>
      <c r="J35" s="20">
        <v>3670063</v>
      </c>
      <c r="K35" s="20">
        <v>632117</v>
      </c>
      <c r="L35" s="20">
        <v>610320</v>
      </c>
      <c r="M35" s="20">
        <v>51600979</v>
      </c>
      <c r="N35" s="20">
        <v>52843416</v>
      </c>
      <c r="O35" s="20">
        <v>8870905</v>
      </c>
      <c r="P35" s="20">
        <v>4995028</v>
      </c>
      <c r="Q35" s="20">
        <v>2565136</v>
      </c>
      <c r="R35" s="20">
        <v>16431069</v>
      </c>
      <c r="S35" s="20">
        <v>626353</v>
      </c>
      <c r="T35" s="20">
        <v>1042199</v>
      </c>
      <c r="U35" s="20">
        <v>64439688</v>
      </c>
      <c r="V35" s="20">
        <v>66108240</v>
      </c>
      <c r="W35" s="20">
        <v>139052788</v>
      </c>
      <c r="X35" s="20">
        <v>18162750</v>
      </c>
      <c r="Y35" s="20">
        <v>120890038</v>
      </c>
      <c r="Z35" s="21">
        <v>665.59</v>
      </c>
      <c r="AA35" s="22">
        <v>18162750</v>
      </c>
    </row>
    <row r="36" spans="1:27" ht="12.75">
      <c r="A36" s="24" t="s">
        <v>57</v>
      </c>
      <c r="B36" s="25"/>
      <c r="C36" s="26">
        <f aca="true" t="shared" si="2" ref="C36:Y36">SUM(C31:C35)</f>
        <v>401618043</v>
      </c>
      <c r="D36" s="26">
        <f>SUM(D31:D35)</f>
        <v>0</v>
      </c>
      <c r="E36" s="27">
        <f t="shared" si="2"/>
        <v>-124219796</v>
      </c>
      <c r="F36" s="28">
        <f t="shared" si="2"/>
        <v>207118974</v>
      </c>
      <c r="G36" s="28">
        <f t="shared" si="2"/>
        <v>376096172</v>
      </c>
      <c r="H36" s="28">
        <f t="shared" si="2"/>
        <v>-427438967</v>
      </c>
      <c r="I36" s="28">
        <f t="shared" si="2"/>
        <v>28607311</v>
      </c>
      <c r="J36" s="28">
        <f t="shared" si="2"/>
        <v>-22735484</v>
      </c>
      <c r="K36" s="28">
        <f t="shared" si="2"/>
        <v>221246067</v>
      </c>
      <c r="L36" s="28">
        <f t="shared" si="2"/>
        <v>-227500548</v>
      </c>
      <c r="M36" s="28">
        <f t="shared" si="2"/>
        <v>74169570</v>
      </c>
      <c r="N36" s="28">
        <f t="shared" si="2"/>
        <v>67915089</v>
      </c>
      <c r="O36" s="28">
        <f t="shared" si="2"/>
        <v>-146910023</v>
      </c>
      <c r="P36" s="28">
        <f t="shared" si="2"/>
        <v>315951472</v>
      </c>
      <c r="Q36" s="28">
        <f t="shared" si="2"/>
        <v>-260880954</v>
      </c>
      <c r="R36" s="28">
        <f t="shared" si="2"/>
        <v>-91839505</v>
      </c>
      <c r="S36" s="28">
        <f t="shared" si="2"/>
        <v>82688393</v>
      </c>
      <c r="T36" s="28">
        <f t="shared" si="2"/>
        <v>-33919140</v>
      </c>
      <c r="U36" s="28">
        <f t="shared" si="2"/>
        <v>-45440050</v>
      </c>
      <c r="V36" s="28">
        <f t="shared" si="2"/>
        <v>3329203</v>
      </c>
      <c r="W36" s="28">
        <f t="shared" si="2"/>
        <v>-43330697</v>
      </c>
      <c r="X36" s="28">
        <f t="shared" si="2"/>
        <v>33208532</v>
      </c>
      <c r="Y36" s="28">
        <f t="shared" si="2"/>
        <v>-76539229</v>
      </c>
      <c r="Z36" s="29">
        <f>+IF(X36&lt;&gt;0,+(Y36/X36)*100,0)</f>
        <v>-230.4806156441965</v>
      </c>
      <c r="AA36" s="30">
        <f>SUM(AA31:AA35)</f>
        <v>207118974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-27663145526</v>
      </c>
      <c r="D38" s="32">
        <f>+D17+D27+D36</f>
        <v>0</v>
      </c>
      <c r="E38" s="33">
        <f t="shared" si="3"/>
        <v>-32846842851</v>
      </c>
      <c r="F38" s="2">
        <f t="shared" si="3"/>
        <v>-33095180945</v>
      </c>
      <c r="G38" s="2">
        <f t="shared" si="3"/>
        <v>8184002953</v>
      </c>
      <c r="H38" s="2">
        <f t="shared" si="3"/>
        <v>-1825312850</v>
      </c>
      <c r="I38" s="2">
        <f t="shared" si="3"/>
        <v>-2091082567</v>
      </c>
      <c r="J38" s="2">
        <f t="shared" si="3"/>
        <v>4267607536</v>
      </c>
      <c r="K38" s="2">
        <f t="shared" si="3"/>
        <v>-2261469471</v>
      </c>
      <c r="L38" s="2">
        <f t="shared" si="3"/>
        <v>-1868535144</v>
      </c>
      <c r="M38" s="2">
        <f t="shared" si="3"/>
        <v>-2074793498</v>
      </c>
      <c r="N38" s="2">
        <f t="shared" si="3"/>
        <v>-6204798113</v>
      </c>
      <c r="O38" s="2">
        <f t="shared" si="3"/>
        <v>-2443725885</v>
      </c>
      <c r="P38" s="2">
        <f t="shared" si="3"/>
        <v>-1500127380</v>
      </c>
      <c r="Q38" s="2">
        <f t="shared" si="3"/>
        <v>-933996559</v>
      </c>
      <c r="R38" s="2">
        <f t="shared" si="3"/>
        <v>-4877849824</v>
      </c>
      <c r="S38" s="2">
        <f t="shared" si="3"/>
        <v>-2312997711</v>
      </c>
      <c r="T38" s="2">
        <f t="shared" si="3"/>
        <v>-2100608233</v>
      </c>
      <c r="U38" s="2">
        <f t="shared" si="3"/>
        <v>-3629726071</v>
      </c>
      <c r="V38" s="2">
        <f t="shared" si="3"/>
        <v>-8043332015</v>
      </c>
      <c r="W38" s="2">
        <f t="shared" si="3"/>
        <v>-14858372416</v>
      </c>
      <c r="X38" s="2">
        <f t="shared" si="3"/>
        <v>-33241276904</v>
      </c>
      <c r="Y38" s="2">
        <f t="shared" si="3"/>
        <v>18382904488</v>
      </c>
      <c r="Z38" s="34">
        <f>+IF(X38&lt;&gt;0,+(Y38/X38)*100,0)</f>
        <v>-55.301439054490544</v>
      </c>
      <c r="AA38" s="35">
        <f>+AA17+AA27+AA36</f>
        <v>-33095180945</v>
      </c>
    </row>
    <row r="39" spans="1:27" ht="12.75">
      <c r="A39" s="23" t="s">
        <v>59</v>
      </c>
      <c r="B39" s="17"/>
      <c r="C39" s="32">
        <v>963456963</v>
      </c>
      <c r="D39" s="32"/>
      <c r="E39" s="33">
        <v>1784956348</v>
      </c>
      <c r="F39" s="2">
        <v>2564676343</v>
      </c>
      <c r="G39" s="2">
        <v>2233373281</v>
      </c>
      <c r="H39" s="2">
        <f>+G40+H60</f>
        <v>10177353429</v>
      </c>
      <c r="I39" s="2">
        <f>+H40+I60</f>
        <v>8141304801</v>
      </c>
      <c r="J39" s="2">
        <f>+G39</f>
        <v>2233373281</v>
      </c>
      <c r="K39" s="2">
        <f>+I40+K60</f>
        <v>6204459544</v>
      </c>
      <c r="L39" s="2">
        <f>+K40+L60</f>
        <v>4059351871</v>
      </c>
      <c r="M39" s="2">
        <f>+L40+M60</f>
        <v>1995465271</v>
      </c>
      <c r="N39" s="2">
        <f>+K39</f>
        <v>6204459544</v>
      </c>
      <c r="O39" s="2">
        <f>+M40+O60</f>
        <v>-522693523</v>
      </c>
      <c r="P39" s="2">
        <f>+O40+P60</f>
        <v>-2952515517</v>
      </c>
      <c r="Q39" s="2">
        <f>+P40+Q60</f>
        <v>-4770021789</v>
      </c>
      <c r="R39" s="2">
        <f>+O39</f>
        <v>-522693523</v>
      </c>
      <c r="S39" s="2">
        <f>+Q40+S60</f>
        <v>-5888716525</v>
      </c>
      <c r="T39" s="2">
        <f>+S40+T60</f>
        <v>-8311211274</v>
      </c>
      <c r="U39" s="2">
        <f>+T40+U60</f>
        <v>-10648420201</v>
      </c>
      <c r="V39" s="2">
        <f>+S39</f>
        <v>-5888716525</v>
      </c>
      <c r="W39" s="2">
        <f>+G39</f>
        <v>2233373281</v>
      </c>
      <c r="X39" s="2">
        <v>1201068955</v>
      </c>
      <c r="Y39" s="2">
        <f>+W39-X39</f>
        <v>1032304326</v>
      </c>
      <c r="Z39" s="34">
        <f>+IF(X39&lt;&gt;0,+(Y39/X39)*100,0)</f>
        <v>85.9487976691563</v>
      </c>
      <c r="AA39" s="35">
        <v>2564676343</v>
      </c>
    </row>
    <row r="40" spans="1:27" ht="12.75">
      <c r="A40" s="41" t="s">
        <v>61</v>
      </c>
      <c r="B40" s="42" t="s">
        <v>60</v>
      </c>
      <c r="C40" s="43">
        <f>+C38+C39</f>
        <v>-26699688563</v>
      </c>
      <c r="D40" s="43">
        <f aca="true" t="shared" si="4" ref="D40:AA40">+D38+D39</f>
        <v>0</v>
      </c>
      <c r="E40" s="44">
        <f t="shared" si="4"/>
        <v>-31061886503</v>
      </c>
      <c r="F40" s="45">
        <f t="shared" si="4"/>
        <v>-30530504602</v>
      </c>
      <c r="G40" s="45">
        <f t="shared" si="4"/>
        <v>10417376234</v>
      </c>
      <c r="H40" s="45">
        <f t="shared" si="4"/>
        <v>8352040579</v>
      </c>
      <c r="I40" s="45">
        <f t="shared" si="4"/>
        <v>6050222234</v>
      </c>
      <c r="J40" s="45">
        <f>+I40</f>
        <v>6050222234</v>
      </c>
      <c r="K40" s="45">
        <f t="shared" si="4"/>
        <v>3942990073</v>
      </c>
      <c r="L40" s="45">
        <f t="shared" si="4"/>
        <v>2190816727</v>
      </c>
      <c r="M40" s="45">
        <f t="shared" si="4"/>
        <v>-79328227</v>
      </c>
      <c r="N40" s="45">
        <f>+M40</f>
        <v>-79328227</v>
      </c>
      <c r="O40" s="45">
        <f t="shared" si="4"/>
        <v>-2966419408</v>
      </c>
      <c r="P40" s="45">
        <f t="shared" si="4"/>
        <v>-4452642897</v>
      </c>
      <c r="Q40" s="45">
        <f t="shared" si="4"/>
        <v>-5704018348</v>
      </c>
      <c r="R40" s="45">
        <f>+Q40</f>
        <v>-5704018348</v>
      </c>
      <c r="S40" s="45">
        <f t="shared" si="4"/>
        <v>-8201714236</v>
      </c>
      <c r="T40" s="45">
        <f t="shared" si="4"/>
        <v>-10411819507</v>
      </c>
      <c r="U40" s="45">
        <f t="shared" si="4"/>
        <v>-14278146272</v>
      </c>
      <c r="V40" s="45">
        <f>+U40</f>
        <v>-14278146272</v>
      </c>
      <c r="W40" s="45">
        <f>+V40</f>
        <v>-14278146272</v>
      </c>
      <c r="X40" s="45">
        <f t="shared" si="4"/>
        <v>-32040207949</v>
      </c>
      <c r="Y40" s="45">
        <f t="shared" si="4"/>
        <v>19415208814</v>
      </c>
      <c r="Z40" s="46">
        <f>+IF(X40&lt;&gt;0,+(Y40/X40)*100,0)</f>
        <v>-60.59638827845362</v>
      </c>
      <c r="AA40" s="47">
        <f t="shared" si="4"/>
        <v>-30530504602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2233373281</v>
      </c>
      <c r="H60">
        <v>-240022805</v>
      </c>
      <c r="I60">
        <v>-210735778</v>
      </c>
      <c r="J60">
        <v>2233373281</v>
      </c>
      <c r="K60">
        <v>154237310</v>
      </c>
      <c r="L60">
        <v>116361798</v>
      </c>
      <c r="M60">
        <v>-195351456</v>
      </c>
      <c r="N60">
        <v>154237310</v>
      </c>
      <c r="O60">
        <v>-443365296</v>
      </c>
      <c r="P60">
        <v>13903891</v>
      </c>
      <c r="Q60">
        <v>-317378892</v>
      </c>
      <c r="R60">
        <v>-443365296</v>
      </c>
      <c r="S60">
        <v>-184698177</v>
      </c>
      <c r="T60">
        <v>-109497038</v>
      </c>
      <c r="U60">
        <v>-236600694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-2418427073</v>
      </c>
      <c r="D14" s="18"/>
      <c r="E14" s="19">
        <v>-2724972528</v>
      </c>
      <c r="F14" s="20">
        <v>-2745262443</v>
      </c>
      <c r="G14" s="20">
        <v>-111852336</v>
      </c>
      <c r="H14" s="20">
        <v>-259213913</v>
      </c>
      <c r="I14" s="20">
        <v>-270317620</v>
      </c>
      <c r="J14" s="20">
        <v>-641383869</v>
      </c>
      <c r="K14" s="20">
        <v>-216620468</v>
      </c>
      <c r="L14" s="20">
        <v>-207447164</v>
      </c>
      <c r="M14" s="20">
        <v>-217137532</v>
      </c>
      <c r="N14" s="20">
        <v>-641205164</v>
      </c>
      <c r="O14" s="20">
        <v>-194018907</v>
      </c>
      <c r="P14" s="20">
        <v>-190129236</v>
      </c>
      <c r="Q14" s="20">
        <v>-207183232</v>
      </c>
      <c r="R14" s="20">
        <v>-591331375</v>
      </c>
      <c r="S14" s="20">
        <v>-106357553</v>
      </c>
      <c r="T14" s="20">
        <v>-257801190</v>
      </c>
      <c r="U14" s="20"/>
      <c r="V14" s="20">
        <v>-364158743</v>
      </c>
      <c r="W14" s="20">
        <v>-2238079151</v>
      </c>
      <c r="X14" s="20">
        <v>-2745262443</v>
      </c>
      <c r="Y14" s="20">
        <v>507183292</v>
      </c>
      <c r="Z14" s="21">
        <v>-18.47</v>
      </c>
      <c r="AA14" s="22">
        <v>-2745262443</v>
      </c>
    </row>
    <row r="15" spans="1:27" ht="12.75">
      <c r="A15" s="23" t="s">
        <v>42</v>
      </c>
      <c r="B15" s="17"/>
      <c r="C15" s="18">
        <v>-408505916</v>
      </c>
      <c r="D15" s="18"/>
      <c r="E15" s="19">
        <v>-301120356</v>
      </c>
      <c r="F15" s="20">
        <v>-336887824</v>
      </c>
      <c r="G15" s="20"/>
      <c r="H15" s="20">
        <v>-24744646</v>
      </c>
      <c r="I15" s="20">
        <v>-31297659</v>
      </c>
      <c r="J15" s="20">
        <v>-56042305</v>
      </c>
      <c r="K15" s="20">
        <v>-36734478</v>
      </c>
      <c r="L15" s="20">
        <v>-32812369</v>
      </c>
      <c r="M15" s="20">
        <v>-37705395</v>
      </c>
      <c r="N15" s="20">
        <v>-107252242</v>
      </c>
      <c r="O15" s="20">
        <v>-32520171</v>
      </c>
      <c r="P15" s="20">
        <v>-36726850</v>
      </c>
      <c r="Q15" s="20">
        <v>-39287314</v>
      </c>
      <c r="R15" s="20">
        <v>-108534335</v>
      </c>
      <c r="S15" s="20"/>
      <c r="T15" s="20">
        <v>-41937173</v>
      </c>
      <c r="U15" s="20"/>
      <c r="V15" s="20">
        <v>-41937173</v>
      </c>
      <c r="W15" s="20">
        <v>-313766055</v>
      </c>
      <c r="X15" s="20">
        <v>-336887824</v>
      </c>
      <c r="Y15" s="20">
        <v>23121769</v>
      </c>
      <c r="Z15" s="21">
        <v>-6.86</v>
      </c>
      <c r="AA15" s="22">
        <v>-336887824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v>-345536</v>
      </c>
      <c r="T16" s="20">
        <v>-516215</v>
      </c>
      <c r="U16" s="20"/>
      <c r="V16" s="20">
        <v>-861751</v>
      </c>
      <c r="W16" s="20">
        <v>-861751</v>
      </c>
      <c r="X16" s="20"/>
      <c r="Y16" s="20">
        <v>-861751</v>
      </c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-2826932989</v>
      </c>
      <c r="D17" s="26">
        <f>SUM(D6:D16)</f>
        <v>0</v>
      </c>
      <c r="E17" s="27">
        <f t="shared" si="0"/>
        <v>-3026092884</v>
      </c>
      <c r="F17" s="28">
        <f t="shared" si="0"/>
        <v>-3082150267</v>
      </c>
      <c r="G17" s="28">
        <f t="shared" si="0"/>
        <v>-111852336</v>
      </c>
      <c r="H17" s="28">
        <f t="shared" si="0"/>
        <v>-283958559</v>
      </c>
      <c r="I17" s="28">
        <f t="shared" si="0"/>
        <v>-301615279</v>
      </c>
      <c r="J17" s="28">
        <f t="shared" si="0"/>
        <v>-697426174</v>
      </c>
      <c r="K17" s="28">
        <f t="shared" si="0"/>
        <v>-253354946</v>
      </c>
      <c r="L17" s="28">
        <f t="shared" si="0"/>
        <v>-240259533</v>
      </c>
      <c r="M17" s="28">
        <f t="shared" si="0"/>
        <v>-254842927</v>
      </c>
      <c r="N17" s="28">
        <f t="shared" si="0"/>
        <v>-748457406</v>
      </c>
      <c r="O17" s="28">
        <f t="shared" si="0"/>
        <v>-226539078</v>
      </c>
      <c r="P17" s="28">
        <f t="shared" si="0"/>
        <v>-226856086</v>
      </c>
      <c r="Q17" s="28">
        <f t="shared" si="0"/>
        <v>-246470546</v>
      </c>
      <c r="R17" s="28">
        <f t="shared" si="0"/>
        <v>-699865710</v>
      </c>
      <c r="S17" s="28">
        <f t="shared" si="0"/>
        <v>-106703089</v>
      </c>
      <c r="T17" s="28">
        <f t="shared" si="0"/>
        <v>-300254578</v>
      </c>
      <c r="U17" s="28">
        <f t="shared" si="0"/>
        <v>0</v>
      </c>
      <c r="V17" s="28">
        <f t="shared" si="0"/>
        <v>-406957667</v>
      </c>
      <c r="W17" s="28">
        <f t="shared" si="0"/>
        <v>-2552706957</v>
      </c>
      <c r="X17" s="28">
        <f t="shared" si="0"/>
        <v>-3082150267</v>
      </c>
      <c r="Y17" s="28">
        <f t="shared" si="0"/>
        <v>529443310</v>
      </c>
      <c r="Z17" s="29">
        <f>+IF(X17&lt;&gt;0,+(Y17/X17)*100,0)</f>
        <v>-17.17772542333998</v>
      </c>
      <c r="AA17" s="30">
        <f>SUM(AA6:AA16)</f>
        <v>-3082150267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4210931</v>
      </c>
      <c r="D24" s="18"/>
      <c r="E24" s="19">
        <v>-3953684</v>
      </c>
      <c r="F24" s="20">
        <v>3953697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13</v>
      </c>
      <c r="Y24" s="20">
        <v>-13</v>
      </c>
      <c r="Z24" s="21">
        <v>-100</v>
      </c>
      <c r="AA24" s="22">
        <v>3953697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4210931</v>
      </c>
      <c r="D27" s="26">
        <f>SUM(D21:D26)</f>
        <v>0</v>
      </c>
      <c r="E27" s="27">
        <f t="shared" si="1"/>
        <v>-3953684</v>
      </c>
      <c r="F27" s="28">
        <f t="shared" si="1"/>
        <v>3953697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13</v>
      </c>
      <c r="Y27" s="28">
        <f t="shared" si="1"/>
        <v>-13</v>
      </c>
      <c r="Z27" s="29">
        <f>+IF(X27&lt;&gt;0,+(Y27/X27)*100,0)</f>
        <v>-100</v>
      </c>
      <c r="AA27" s="30">
        <f>SUM(AA21:AA26)</f>
        <v>3953697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15550588</v>
      </c>
      <c r="D33" s="18"/>
      <c r="E33" s="19">
        <v>-2</v>
      </c>
      <c r="F33" s="20"/>
      <c r="G33" s="20">
        <v>281721</v>
      </c>
      <c r="H33" s="36">
        <v>259821</v>
      </c>
      <c r="I33" s="36">
        <v>-518933</v>
      </c>
      <c r="J33" s="36">
        <v>22609</v>
      </c>
      <c r="K33" s="20">
        <v>-16508</v>
      </c>
      <c r="L33" s="20">
        <v>-21659</v>
      </c>
      <c r="M33" s="20">
        <v>-6351</v>
      </c>
      <c r="N33" s="20">
        <v>-44518</v>
      </c>
      <c r="O33" s="36">
        <v>1838589</v>
      </c>
      <c r="P33" s="36">
        <v>-1015416</v>
      </c>
      <c r="Q33" s="36">
        <v>-920473</v>
      </c>
      <c r="R33" s="20">
        <v>-97300</v>
      </c>
      <c r="S33" s="20">
        <v>119609</v>
      </c>
      <c r="T33" s="20">
        <v>-43857</v>
      </c>
      <c r="U33" s="20">
        <v>43457</v>
      </c>
      <c r="V33" s="36">
        <v>119209</v>
      </c>
      <c r="W33" s="36"/>
      <c r="X33" s="36">
        <v>-2</v>
      </c>
      <c r="Y33" s="20">
        <v>2</v>
      </c>
      <c r="Z33" s="21">
        <v>-100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15550588</v>
      </c>
      <c r="D36" s="26">
        <f>SUM(D31:D35)</f>
        <v>0</v>
      </c>
      <c r="E36" s="27">
        <f t="shared" si="2"/>
        <v>-2</v>
      </c>
      <c r="F36" s="28">
        <f t="shared" si="2"/>
        <v>0</v>
      </c>
      <c r="G36" s="28">
        <f t="shared" si="2"/>
        <v>281721</v>
      </c>
      <c r="H36" s="28">
        <f t="shared" si="2"/>
        <v>259821</v>
      </c>
      <c r="I36" s="28">
        <f t="shared" si="2"/>
        <v>-518933</v>
      </c>
      <c r="J36" s="28">
        <f t="shared" si="2"/>
        <v>22609</v>
      </c>
      <c r="K36" s="28">
        <f t="shared" si="2"/>
        <v>-16508</v>
      </c>
      <c r="L36" s="28">
        <f t="shared" si="2"/>
        <v>-21659</v>
      </c>
      <c r="M36" s="28">
        <f t="shared" si="2"/>
        <v>-6351</v>
      </c>
      <c r="N36" s="28">
        <f t="shared" si="2"/>
        <v>-44518</v>
      </c>
      <c r="O36" s="28">
        <f t="shared" si="2"/>
        <v>1838589</v>
      </c>
      <c r="P36" s="28">
        <f t="shared" si="2"/>
        <v>-1015416</v>
      </c>
      <c r="Q36" s="28">
        <f t="shared" si="2"/>
        <v>-920473</v>
      </c>
      <c r="R36" s="28">
        <f t="shared" si="2"/>
        <v>-97300</v>
      </c>
      <c r="S36" s="28">
        <f t="shared" si="2"/>
        <v>119609</v>
      </c>
      <c r="T36" s="28">
        <f t="shared" si="2"/>
        <v>-43857</v>
      </c>
      <c r="U36" s="28">
        <f t="shared" si="2"/>
        <v>43457</v>
      </c>
      <c r="V36" s="28">
        <f t="shared" si="2"/>
        <v>119209</v>
      </c>
      <c r="W36" s="28">
        <f t="shared" si="2"/>
        <v>0</v>
      </c>
      <c r="X36" s="28">
        <f t="shared" si="2"/>
        <v>-2</v>
      </c>
      <c r="Y36" s="28">
        <f t="shared" si="2"/>
        <v>2</v>
      </c>
      <c r="Z36" s="29">
        <f>+IF(X36&lt;&gt;0,+(Y36/X36)*100,0)</f>
        <v>-100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-2807171470</v>
      </c>
      <c r="D38" s="32">
        <f>+D17+D27+D36</f>
        <v>0</v>
      </c>
      <c r="E38" s="33">
        <f t="shared" si="3"/>
        <v>-3030046570</v>
      </c>
      <c r="F38" s="2">
        <f t="shared" si="3"/>
        <v>-3078196570</v>
      </c>
      <c r="G38" s="2">
        <f t="shared" si="3"/>
        <v>-111570615</v>
      </c>
      <c r="H38" s="2">
        <f t="shared" si="3"/>
        <v>-283698738</v>
      </c>
      <c r="I38" s="2">
        <f t="shared" si="3"/>
        <v>-302134212</v>
      </c>
      <c r="J38" s="2">
        <f t="shared" si="3"/>
        <v>-697403565</v>
      </c>
      <c r="K38" s="2">
        <f t="shared" si="3"/>
        <v>-253371454</v>
      </c>
      <c r="L38" s="2">
        <f t="shared" si="3"/>
        <v>-240281192</v>
      </c>
      <c r="M38" s="2">
        <f t="shared" si="3"/>
        <v>-254849278</v>
      </c>
      <c r="N38" s="2">
        <f t="shared" si="3"/>
        <v>-748501924</v>
      </c>
      <c r="O38" s="2">
        <f t="shared" si="3"/>
        <v>-224700489</v>
      </c>
      <c r="P38" s="2">
        <f t="shared" si="3"/>
        <v>-227871502</v>
      </c>
      <c r="Q38" s="2">
        <f t="shared" si="3"/>
        <v>-247391019</v>
      </c>
      <c r="R38" s="2">
        <f t="shared" si="3"/>
        <v>-699963010</v>
      </c>
      <c r="S38" s="2">
        <f t="shared" si="3"/>
        <v>-106583480</v>
      </c>
      <c r="T38" s="2">
        <f t="shared" si="3"/>
        <v>-300298435</v>
      </c>
      <c r="U38" s="2">
        <f t="shared" si="3"/>
        <v>43457</v>
      </c>
      <c r="V38" s="2">
        <f t="shared" si="3"/>
        <v>-406838458</v>
      </c>
      <c r="W38" s="2">
        <f t="shared" si="3"/>
        <v>-2552706957</v>
      </c>
      <c r="X38" s="2">
        <f t="shared" si="3"/>
        <v>-3082150256</v>
      </c>
      <c r="Y38" s="2">
        <f t="shared" si="3"/>
        <v>529443299</v>
      </c>
      <c r="Z38" s="34">
        <f>+IF(X38&lt;&gt;0,+(Y38/X38)*100,0)</f>
        <v>-17.1777251277525</v>
      </c>
      <c r="AA38" s="35">
        <f>+AA17+AA27+AA36</f>
        <v>-3078196570</v>
      </c>
    </row>
    <row r="39" spans="1:27" ht="12.75">
      <c r="A39" s="23" t="s">
        <v>59</v>
      </c>
      <c r="B39" s="17"/>
      <c r="C39" s="32">
        <v>30082260</v>
      </c>
      <c r="D39" s="32"/>
      <c r="E39" s="33">
        <v>78446740</v>
      </c>
      <c r="F39" s="2">
        <v>-249096390</v>
      </c>
      <c r="G39" s="2">
        <v>-164701851</v>
      </c>
      <c r="H39" s="2">
        <f>+G40+H60</f>
        <v>-648637517</v>
      </c>
      <c r="I39" s="2">
        <f>+H40+I60</f>
        <v>-1106848150</v>
      </c>
      <c r="J39" s="2">
        <f>+G39</f>
        <v>-164701851</v>
      </c>
      <c r="K39" s="2">
        <f>+I40+K60</f>
        <v>-1487751991</v>
      </c>
      <c r="L39" s="2">
        <f>+K40+L60</f>
        <v>-1853673480</v>
      </c>
      <c r="M39" s="2">
        <f>+L40+M60</f>
        <v>-2267270390</v>
      </c>
      <c r="N39" s="2">
        <f>+K39</f>
        <v>-1487751991</v>
      </c>
      <c r="O39" s="2">
        <f>+M40+O60</f>
        <v>-2880129866</v>
      </c>
      <c r="P39" s="2">
        <f>+O40+P60</f>
        <v>-3219712014</v>
      </c>
      <c r="Q39" s="2">
        <f>+P40+Q60</f>
        <v>-3702452737</v>
      </c>
      <c r="R39" s="2">
        <f>+O39</f>
        <v>-2880129866</v>
      </c>
      <c r="S39" s="2">
        <f>+Q40+S60</f>
        <v>-4094094594</v>
      </c>
      <c r="T39" s="2">
        <f>+S40+T60</f>
        <v>-4228329752</v>
      </c>
      <c r="U39" s="2">
        <f>+T40+U60</f>
        <v>-4528628187</v>
      </c>
      <c r="V39" s="2">
        <f>+S39</f>
        <v>-4094094594</v>
      </c>
      <c r="W39" s="2">
        <f>+G39</f>
        <v>-164701851</v>
      </c>
      <c r="X39" s="2">
        <v>21968892</v>
      </c>
      <c r="Y39" s="2">
        <f>+W39-X39</f>
        <v>-186670743</v>
      </c>
      <c r="Z39" s="34">
        <f>+IF(X39&lt;&gt;0,+(Y39/X39)*100,0)</f>
        <v>-849.704859944689</v>
      </c>
      <c r="AA39" s="35">
        <v>-249096390</v>
      </c>
    </row>
    <row r="40" spans="1:27" ht="12.75">
      <c r="A40" s="41" t="s">
        <v>61</v>
      </c>
      <c r="B40" s="42" t="s">
        <v>60</v>
      </c>
      <c r="C40" s="43">
        <f>+C38+C39</f>
        <v>-2777089210</v>
      </c>
      <c r="D40" s="43">
        <f aca="true" t="shared" si="4" ref="D40:AA40">+D38+D39</f>
        <v>0</v>
      </c>
      <c r="E40" s="44">
        <f t="shared" si="4"/>
        <v>-2951599830</v>
      </c>
      <c r="F40" s="45">
        <f t="shared" si="4"/>
        <v>-3327292960</v>
      </c>
      <c r="G40" s="45">
        <f t="shared" si="4"/>
        <v>-276272466</v>
      </c>
      <c r="H40" s="45">
        <f t="shared" si="4"/>
        <v>-932336255</v>
      </c>
      <c r="I40" s="45">
        <f t="shared" si="4"/>
        <v>-1408982362</v>
      </c>
      <c r="J40" s="45">
        <f>+I40</f>
        <v>-1408982362</v>
      </c>
      <c r="K40" s="45">
        <f t="shared" si="4"/>
        <v>-1741123445</v>
      </c>
      <c r="L40" s="45">
        <f t="shared" si="4"/>
        <v>-2093954672</v>
      </c>
      <c r="M40" s="45">
        <f t="shared" si="4"/>
        <v>-2522119668</v>
      </c>
      <c r="N40" s="45">
        <f>+M40</f>
        <v>-2522119668</v>
      </c>
      <c r="O40" s="45">
        <f t="shared" si="4"/>
        <v>-3104830355</v>
      </c>
      <c r="P40" s="45">
        <f t="shared" si="4"/>
        <v>-3447583516</v>
      </c>
      <c r="Q40" s="45">
        <f t="shared" si="4"/>
        <v>-3949843756</v>
      </c>
      <c r="R40" s="45">
        <f>+Q40</f>
        <v>-3949843756</v>
      </c>
      <c r="S40" s="45">
        <f t="shared" si="4"/>
        <v>-4200678074</v>
      </c>
      <c r="T40" s="45">
        <f t="shared" si="4"/>
        <v>-4528628187</v>
      </c>
      <c r="U40" s="45">
        <f t="shared" si="4"/>
        <v>-4528584730</v>
      </c>
      <c r="V40" s="45">
        <f>+U40</f>
        <v>-4528584730</v>
      </c>
      <c r="W40" s="45">
        <f>+V40</f>
        <v>-4528584730</v>
      </c>
      <c r="X40" s="45">
        <f t="shared" si="4"/>
        <v>-3060181364</v>
      </c>
      <c r="Y40" s="45">
        <f t="shared" si="4"/>
        <v>342772556</v>
      </c>
      <c r="Z40" s="46">
        <f>+IF(X40&lt;&gt;0,+(Y40/X40)*100,0)</f>
        <v>-11.201053637943794</v>
      </c>
      <c r="AA40" s="47">
        <f t="shared" si="4"/>
        <v>-3327292960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-164701851</v>
      </c>
      <c r="H60">
        <v>-372365051</v>
      </c>
      <c r="I60">
        <v>-174511895</v>
      </c>
      <c r="J60">
        <v>-164701851</v>
      </c>
      <c r="K60">
        <v>-78769629</v>
      </c>
      <c r="L60">
        <v>-112550035</v>
      </c>
      <c r="M60">
        <v>-173315718</v>
      </c>
      <c r="N60">
        <v>-78769629</v>
      </c>
      <c r="O60">
        <v>-358010198</v>
      </c>
      <c r="P60">
        <v>-114881659</v>
      </c>
      <c r="Q60">
        <v>-254869221</v>
      </c>
      <c r="R60">
        <v>-358010198</v>
      </c>
      <c r="S60">
        <v>-144250838</v>
      </c>
      <c r="T60">
        <v>-27651678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298828470</v>
      </c>
      <c r="D6" s="18"/>
      <c r="E6" s="19">
        <v>1943140</v>
      </c>
      <c r="F6" s="20">
        <v>395507999</v>
      </c>
      <c r="G6" s="20">
        <v>26779843</v>
      </c>
      <c r="H6" s="20">
        <v>28255976</v>
      </c>
      <c r="I6" s="20">
        <v>24516392</v>
      </c>
      <c r="J6" s="20">
        <v>79552211</v>
      </c>
      <c r="K6" s="20">
        <v>28745724</v>
      </c>
      <c r="L6" s="20">
        <v>30403454</v>
      </c>
      <c r="M6" s="20">
        <v>26665398</v>
      </c>
      <c r="N6" s="20">
        <v>85814576</v>
      </c>
      <c r="O6" s="20">
        <v>27438194</v>
      </c>
      <c r="P6" s="20">
        <v>24650680</v>
      </c>
      <c r="Q6" s="20">
        <v>32442794</v>
      </c>
      <c r="R6" s="20">
        <v>84531668</v>
      </c>
      <c r="S6" s="20">
        <v>19070300</v>
      </c>
      <c r="T6" s="20">
        <v>22865065</v>
      </c>
      <c r="U6" s="20">
        <v>29638133</v>
      </c>
      <c r="V6" s="20">
        <v>71573498</v>
      </c>
      <c r="W6" s="20">
        <v>321471953</v>
      </c>
      <c r="X6" s="20">
        <v>395507999</v>
      </c>
      <c r="Y6" s="20">
        <v>-74036046</v>
      </c>
      <c r="Z6" s="21">
        <v>-18.72</v>
      </c>
      <c r="AA6" s="22">
        <v>395507999</v>
      </c>
    </row>
    <row r="7" spans="1:27" ht="12.75">
      <c r="A7" s="23" t="s">
        <v>34</v>
      </c>
      <c r="B7" s="17"/>
      <c r="C7" s="18">
        <v>567785056</v>
      </c>
      <c r="D7" s="18"/>
      <c r="E7" s="19">
        <v>6409880</v>
      </c>
      <c r="F7" s="20">
        <v>872007208</v>
      </c>
      <c r="G7" s="20">
        <v>52536382</v>
      </c>
      <c r="H7" s="20">
        <v>59147805</v>
      </c>
      <c r="I7" s="20">
        <v>56303630</v>
      </c>
      <c r="J7" s="20">
        <v>167987817</v>
      </c>
      <c r="K7" s="20">
        <v>54091796</v>
      </c>
      <c r="L7" s="20">
        <v>51729835</v>
      </c>
      <c r="M7" s="20">
        <v>46679091</v>
      </c>
      <c r="N7" s="20">
        <v>152500722</v>
      </c>
      <c r="O7" s="20">
        <v>51103203</v>
      </c>
      <c r="P7" s="20">
        <v>43740275</v>
      </c>
      <c r="Q7" s="20">
        <v>55198794</v>
      </c>
      <c r="R7" s="20">
        <v>150042272</v>
      </c>
      <c r="S7" s="20">
        <v>30776109</v>
      </c>
      <c r="T7" s="20">
        <v>40355803</v>
      </c>
      <c r="U7" s="20">
        <v>43904203</v>
      </c>
      <c r="V7" s="20">
        <v>115036115</v>
      </c>
      <c r="W7" s="20">
        <v>585566926</v>
      </c>
      <c r="X7" s="20">
        <v>872007208</v>
      </c>
      <c r="Y7" s="20">
        <v>-286440282</v>
      </c>
      <c r="Z7" s="21">
        <v>-32.85</v>
      </c>
      <c r="AA7" s="22">
        <v>872007208</v>
      </c>
    </row>
    <row r="8" spans="1:27" ht="12.75">
      <c r="A8" s="23" t="s">
        <v>35</v>
      </c>
      <c r="B8" s="17"/>
      <c r="C8" s="18">
        <v>56564339</v>
      </c>
      <c r="D8" s="18"/>
      <c r="E8" s="19">
        <v>89203196</v>
      </c>
      <c r="F8" s="20">
        <v>109571709</v>
      </c>
      <c r="G8" s="20">
        <v>5618227</v>
      </c>
      <c r="H8" s="20">
        <v>2892632</v>
      </c>
      <c r="I8" s="20">
        <v>2105077</v>
      </c>
      <c r="J8" s="20">
        <v>10615936</v>
      </c>
      <c r="K8" s="20">
        <v>6259663</v>
      </c>
      <c r="L8" s="20">
        <v>4669948</v>
      </c>
      <c r="M8" s="20">
        <v>2233324</v>
      </c>
      <c r="N8" s="20">
        <v>13162935</v>
      </c>
      <c r="O8" s="20">
        <v>3606942</v>
      </c>
      <c r="P8" s="20">
        <v>4699713</v>
      </c>
      <c r="Q8" s="20">
        <v>9010086</v>
      </c>
      <c r="R8" s="20">
        <v>17316741</v>
      </c>
      <c r="S8" s="20">
        <v>257765</v>
      </c>
      <c r="T8" s="20">
        <v>1057659</v>
      </c>
      <c r="U8" s="20">
        <v>22249393</v>
      </c>
      <c r="V8" s="20">
        <v>23564817</v>
      </c>
      <c r="W8" s="20">
        <v>64660429</v>
      </c>
      <c r="X8" s="20">
        <v>109571709</v>
      </c>
      <c r="Y8" s="20">
        <v>-44911280</v>
      </c>
      <c r="Z8" s="21">
        <v>-40.99</v>
      </c>
      <c r="AA8" s="22">
        <v>109571709</v>
      </c>
    </row>
    <row r="9" spans="1:27" ht="12.75">
      <c r="A9" s="23" t="s">
        <v>36</v>
      </c>
      <c r="B9" s="17" t="s">
        <v>6</v>
      </c>
      <c r="C9" s="18">
        <v>182782000</v>
      </c>
      <c r="D9" s="18"/>
      <c r="E9" s="19">
        <v>209093278</v>
      </c>
      <c r="F9" s="20">
        <v>205389631</v>
      </c>
      <c r="G9" s="20">
        <v>83547001</v>
      </c>
      <c r="H9" s="20"/>
      <c r="I9" s="20"/>
      <c r="J9" s="20">
        <v>83547001</v>
      </c>
      <c r="K9" s="20"/>
      <c r="L9" s="20">
        <v>605641</v>
      </c>
      <c r="M9" s="20">
        <v>66837000</v>
      </c>
      <c r="N9" s="20">
        <v>67442641</v>
      </c>
      <c r="O9" s="20"/>
      <c r="P9" s="20">
        <v>28640</v>
      </c>
      <c r="Q9" s="20">
        <v>50126999</v>
      </c>
      <c r="R9" s="20">
        <v>50155639</v>
      </c>
      <c r="S9" s="20"/>
      <c r="T9" s="20"/>
      <c r="U9" s="20">
        <v>700356</v>
      </c>
      <c r="V9" s="20">
        <v>700356</v>
      </c>
      <c r="W9" s="20">
        <v>201845637</v>
      </c>
      <c r="X9" s="20">
        <v>205389631</v>
      </c>
      <c r="Y9" s="20">
        <v>-3543994</v>
      </c>
      <c r="Z9" s="21">
        <v>-1.73</v>
      </c>
      <c r="AA9" s="22">
        <v>205389631</v>
      </c>
    </row>
    <row r="10" spans="1:27" ht="12.75">
      <c r="A10" s="23" t="s">
        <v>37</v>
      </c>
      <c r="B10" s="17" t="s">
        <v>6</v>
      </c>
      <c r="C10" s="18">
        <v>17000000</v>
      </c>
      <c r="D10" s="18"/>
      <c r="E10" s="19">
        <v>55727360</v>
      </c>
      <c r="F10" s="20">
        <v>85947364</v>
      </c>
      <c r="G10" s="20">
        <v>8000000</v>
      </c>
      <c r="H10" s="20"/>
      <c r="I10" s="20"/>
      <c r="J10" s="20">
        <v>8000000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>
        <v>8000000</v>
      </c>
      <c r="X10" s="20">
        <v>85947364</v>
      </c>
      <c r="Y10" s="20">
        <v>-77947364</v>
      </c>
      <c r="Z10" s="21">
        <v>-90.69</v>
      </c>
      <c r="AA10" s="22">
        <v>85947364</v>
      </c>
    </row>
    <row r="11" spans="1:27" ht="12.75">
      <c r="A11" s="23" t="s">
        <v>38</v>
      </c>
      <c r="B11" s="17"/>
      <c r="C11" s="18">
        <v>25668246</v>
      </c>
      <c r="D11" s="18"/>
      <c r="E11" s="19"/>
      <c r="F11" s="20"/>
      <c r="G11" s="20"/>
      <c r="H11" s="20">
        <v>4296298</v>
      </c>
      <c r="I11" s="20">
        <v>1611096</v>
      </c>
      <c r="J11" s="20">
        <v>5907394</v>
      </c>
      <c r="K11" s="20">
        <v>1447665</v>
      </c>
      <c r="L11" s="20">
        <v>1741258</v>
      </c>
      <c r="M11" s="20">
        <v>1996145</v>
      </c>
      <c r="N11" s="20">
        <v>5185068</v>
      </c>
      <c r="O11" s="20">
        <v>2767621</v>
      </c>
      <c r="P11" s="20">
        <v>3157200</v>
      </c>
      <c r="Q11" s="20">
        <v>1428001</v>
      </c>
      <c r="R11" s="20">
        <v>7352822</v>
      </c>
      <c r="S11" s="20"/>
      <c r="T11" s="20">
        <v>1339183</v>
      </c>
      <c r="U11" s="20">
        <v>327905</v>
      </c>
      <c r="V11" s="20">
        <v>1667088</v>
      </c>
      <c r="W11" s="20">
        <v>20112372</v>
      </c>
      <c r="X11" s="20"/>
      <c r="Y11" s="20">
        <v>20112372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-1325474896</v>
      </c>
      <c r="D14" s="18"/>
      <c r="E14" s="19">
        <v>-1494357477</v>
      </c>
      <c r="F14" s="20">
        <v>-1513977053</v>
      </c>
      <c r="G14" s="20">
        <v>-60156041</v>
      </c>
      <c r="H14" s="20">
        <v>-139002398</v>
      </c>
      <c r="I14" s="20">
        <v>-131136836</v>
      </c>
      <c r="J14" s="20">
        <v>-330295275</v>
      </c>
      <c r="K14" s="20">
        <v>-117868031</v>
      </c>
      <c r="L14" s="20">
        <v>-105517933</v>
      </c>
      <c r="M14" s="20">
        <v>-117064983</v>
      </c>
      <c r="N14" s="20">
        <v>-340450947</v>
      </c>
      <c r="O14" s="20">
        <v>-109817079</v>
      </c>
      <c r="P14" s="20">
        <v>-116212645</v>
      </c>
      <c r="Q14" s="20">
        <v>-122269487</v>
      </c>
      <c r="R14" s="20">
        <v>-348299211</v>
      </c>
      <c r="S14" s="20">
        <v>-97103794</v>
      </c>
      <c r="T14" s="20">
        <v>-108807255</v>
      </c>
      <c r="U14" s="20">
        <v>-141363768</v>
      </c>
      <c r="V14" s="20">
        <v>-347274817</v>
      </c>
      <c r="W14" s="20">
        <v>-1366320250</v>
      </c>
      <c r="X14" s="20">
        <v>-1513977053</v>
      </c>
      <c r="Y14" s="20">
        <v>147656803</v>
      </c>
      <c r="Z14" s="21">
        <v>-9.75</v>
      </c>
      <c r="AA14" s="22">
        <v>-1513977053</v>
      </c>
    </row>
    <row r="15" spans="1:27" ht="12.75">
      <c r="A15" s="23" t="s">
        <v>42</v>
      </c>
      <c r="B15" s="17"/>
      <c r="C15" s="18">
        <v>-21572637</v>
      </c>
      <c r="D15" s="18"/>
      <c r="E15" s="19">
        <v>-32560665</v>
      </c>
      <c r="F15" s="20">
        <v>-37355963</v>
      </c>
      <c r="G15" s="20">
        <v>-2036</v>
      </c>
      <c r="H15" s="20">
        <v>340521</v>
      </c>
      <c r="I15" s="20">
        <v>-7500</v>
      </c>
      <c r="J15" s="20">
        <v>330985</v>
      </c>
      <c r="K15" s="20">
        <v>-248</v>
      </c>
      <c r="L15" s="20">
        <v>6830</v>
      </c>
      <c r="M15" s="20"/>
      <c r="N15" s="20">
        <v>6582</v>
      </c>
      <c r="O15" s="20">
        <v>-2366</v>
      </c>
      <c r="P15" s="20">
        <v>-15772009</v>
      </c>
      <c r="Q15" s="20">
        <v>-2845</v>
      </c>
      <c r="R15" s="20">
        <v>-15777220</v>
      </c>
      <c r="S15" s="20"/>
      <c r="T15" s="20">
        <v>-4155</v>
      </c>
      <c r="U15" s="20">
        <v>228</v>
      </c>
      <c r="V15" s="20">
        <v>-3927</v>
      </c>
      <c r="W15" s="20">
        <v>-15443580</v>
      </c>
      <c r="X15" s="20">
        <v>-37355963</v>
      </c>
      <c r="Y15" s="20">
        <v>21912383</v>
      </c>
      <c r="Z15" s="21">
        <v>-58.66</v>
      </c>
      <c r="AA15" s="22">
        <v>-37355963</v>
      </c>
    </row>
    <row r="16" spans="1:27" ht="12.75">
      <c r="A16" s="23" t="s">
        <v>43</v>
      </c>
      <c r="B16" s="17" t="s">
        <v>6</v>
      </c>
      <c r="C16" s="18">
        <v>-1927847</v>
      </c>
      <c r="D16" s="18"/>
      <c r="E16" s="19">
        <v>-2030000</v>
      </c>
      <c r="F16" s="20">
        <v>-1930000</v>
      </c>
      <c r="G16" s="20">
        <v>-40000</v>
      </c>
      <c r="H16" s="20">
        <v>-5000</v>
      </c>
      <c r="I16" s="20"/>
      <c r="J16" s="20">
        <v>-45000</v>
      </c>
      <c r="K16" s="20">
        <v>-10000</v>
      </c>
      <c r="L16" s="20">
        <v>-10000</v>
      </c>
      <c r="M16" s="20"/>
      <c r="N16" s="20">
        <v>-20000</v>
      </c>
      <c r="O16" s="20">
        <v>-5000</v>
      </c>
      <c r="P16" s="20">
        <v>-1550000</v>
      </c>
      <c r="Q16" s="20">
        <v>-15000</v>
      </c>
      <c r="R16" s="20">
        <v>-1570000</v>
      </c>
      <c r="S16" s="20"/>
      <c r="T16" s="20"/>
      <c r="U16" s="20">
        <v>-5000</v>
      </c>
      <c r="V16" s="20">
        <v>-5000</v>
      </c>
      <c r="W16" s="20">
        <v>-1640000</v>
      </c>
      <c r="X16" s="20">
        <v>-1930000</v>
      </c>
      <c r="Y16" s="20">
        <v>290000</v>
      </c>
      <c r="Z16" s="21">
        <v>-15.03</v>
      </c>
      <c r="AA16" s="22">
        <v>-1930000</v>
      </c>
    </row>
    <row r="17" spans="1:27" ht="12.75">
      <c r="A17" s="24" t="s">
        <v>44</v>
      </c>
      <c r="B17" s="25"/>
      <c r="C17" s="26">
        <f aca="true" t="shared" si="0" ref="C17:Y17">SUM(C6:C16)</f>
        <v>-200347269</v>
      </c>
      <c r="D17" s="26">
        <f>SUM(D6:D16)</f>
        <v>0</v>
      </c>
      <c r="E17" s="27">
        <f t="shared" si="0"/>
        <v>-1166571288</v>
      </c>
      <c r="F17" s="28">
        <f t="shared" si="0"/>
        <v>115160895</v>
      </c>
      <c r="G17" s="28">
        <f t="shared" si="0"/>
        <v>116283376</v>
      </c>
      <c r="H17" s="28">
        <f t="shared" si="0"/>
        <v>-44074166</v>
      </c>
      <c r="I17" s="28">
        <f t="shared" si="0"/>
        <v>-46608141</v>
      </c>
      <c r="J17" s="28">
        <f t="shared" si="0"/>
        <v>25601069</v>
      </c>
      <c r="K17" s="28">
        <f t="shared" si="0"/>
        <v>-27333431</v>
      </c>
      <c r="L17" s="28">
        <f t="shared" si="0"/>
        <v>-16370967</v>
      </c>
      <c r="M17" s="28">
        <f t="shared" si="0"/>
        <v>27345975</v>
      </c>
      <c r="N17" s="28">
        <f t="shared" si="0"/>
        <v>-16358423</v>
      </c>
      <c r="O17" s="28">
        <f t="shared" si="0"/>
        <v>-24908485</v>
      </c>
      <c r="P17" s="28">
        <f t="shared" si="0"/>
        <v>-57258146</v>
      </c>
      <c r="Q17" s="28">
        <f t="shared" si="0"/>
        <v>25919342</v>
      </c>
      <c r="R17" s="28">
        <f t="shared" si="0"/>
        <v>-56247289</v>
      </c>
      <c r="S17" s="28">
        <f t="shared" si="0"/>
        <v>-46999620</v>
      </c>
      <c r="T17" s="28">
        <f t="shared" si="0"/>
        <v>-43193700</v>
      </c>
      <c r="U17" s="28">
        <f t="shared" si="0"/>
        <v>-44548550</v>
      </c>
      <c r="V17" s="28">
        <f t="shared" si="0"/>
        <v>-134741870</v>
      </c>
      <c r="W17" s="28">
        <f t="shared" si="0"/>
        <v>-181746513</v>
      </c>
      <c r="X17" s="28">
        <f t="shared" si="0"/>
        <v>115160895</v>
      </c>
      <c r="Y17" s="28">
        <f t="shared" si="0"/>
        <v>-296907408</v>
      </c>
      <c r="Z17" s="29">
        <f>+IF(X17&lt;&gt;0,+(Y17/X17)*100,0)</f>
        <v>-257.8196426833953</v>
      </c>
      <c r="AA17" s="30">
        <f>SUM(AA6:AA16)</f>
        <v>115160895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38000</v>
      </c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-353031296</v>
      </c>
      <c r="D26" s="18"/>
      <c r="E26" s="19">
        <v>-462136912</v>
      </c>
      <c r="F26" s="20">
        <v>-472255016</v>
      </c>
      <c r="G26" s="20">
        <v>-18315835</v>
      </c>
      <c r="H26" s="20">
        <v>-21398609</v>
      </c>
      <c r="I26" s="20">
        <v>-22943124</v>
      </c>
      <c r="J26" s="20">
        <v>-62657568</v>
      </c>
      <c r="K26" s="20">
        <v>-33694098</v>
      </c>
      <c r="L26" s="20">
        <v>-38759618</v>
      </c>
      <c r="M26" s="20">
        <v>-43234471</v>
      </c>
      <c r="N26" s="20">
        <v>-115688187</v>
      </c>
      <c r="O26" s="20">
        <v>-23735933</v>
      </c>
      <c r="P26" s="20">
        <v>-28910550</v>
      </c>
      <c r="Q26" s="20">
        <v>-94430235</v>
      </c>
      <c r="R26" s="20">
        <v>-147076718</v>
      </c>
      <c r="S26" s="20">
        <v>-17209899</v>
      </c>
      <c r="T26" s="20">
        <v>-62871862</v>
      </c>
      <c r="U26" s="20">
        <v>-86316918</v>
      </c>
      <c r="V26" s="20">
        <v>-166398679</v>
      </c>
      <c r="W26" s="20">
        <v>-491821152</v>
      </c>
      <c r="X26" s="20">
        <v>-472255016</v>
      </c>
      <c r="Y26" s="20">
        <v>-19566136</v>
      </c>
      <c r="Z26" s="21">
        <v>4.14</v>
      </c>
      <c r="AA26" s="22">
        <v>-472255016</v>
      </c>
    </row>
    <row r="27" spans="1:27" ht="12.75">
      <c r="A27" s="24" t="s">
        <v>51</v>
      </c>
      <c r="B27" s="25"/>
      <c r="C27" s="26">
        <f aca="true" t="shared" si="1" ref="C27:Y27">SUM(C21:C26)</f>
        <v>-352993296</v>
      </c>
      <c r="D27" s="26">
        <f>SUM(D21:D26)</f>
        <v>0</v>
      </c>
      <c r="E27" s="27">
        <f t="shared" si="1"/>
        <v>-462136912</v>
      </c>
      <c r="F27" s="28">
        <f t="shared" si="1"/>
        <v>-472255016</v>
      </c>
      <c r="G27" s="28">
        <f t="shared" si="1"/>
        <v>-18315835</v>
      </c>
      <c r="H27" s="28">
        <f t="shared" si="1"/>
        <v>-21398609</v>
      </c>
      <c r="I27" s="28">
        <f t="shared" si="1"/>
        <v>-22943124</v>
      </c>
      <c r="J27" s="28">
        <f t="shared" si="1"/>
        <v>-62657568</v>
      </c>
      <c r="K27" s="28">
        <f t="shared" si="1"/>
        <v>-33694098</v>
      </c>
      <c r="L27" s="28">
        <f t="shared" si="1"/>
        <v>-38759618</v>
      </c>
      <c r="M27" s="28">
        <f t="shared" si="1"/>
        <v>-43234471</v>
      </c>
      <c r="N27" s="28">
        <f t="shared" si="1"/>
        <v>-115688187</v>
      </c>
      <c r="O27" s="28">
        <f t="shared" si="1"/>
        <v>-23735933</v>
      </c>
      <c r="P27" s="28">
        <f t="shared" si="1"/>
        <v>-28910550</v>
      </c>
      <c r="Q27" s="28">
        <f t="shared" si="1"/>
        <v>-94430235</v>
      </c>
      <c r="R27" s="28">
        <f t="shared" si="1"/>
        <v>-147076718</v>
      </c>
      <c r="S27" s="28">
        <f t="shared" si="1"/>
        <v>-17209899</v>
      </c>
      <c r="T27" s="28">
        <f t="shared" si="1"/>
        <v>-62871862</v>
      </c>
      <c r="U27" s="28">
        <f t="shared" si="1"/>
        <v>-86316918</v>
      </c>
      <c r="V27" s="28">
        <f t="shared" si="1"/>
        <v>-166398679</v>
      </c>
      <c r="W27" s="28">
        <f t="shared" si="1"/>
        <v>-491821152</v>
      </c>
      <c r="X27" s="28">
        <f t="shared" si="1"/>
        <v>-472255016</v>
      </c>
      <c r="Y27" s="28">
        <f t="shared" si="1"/>
        <v>-19566136</v>
      </c>
      <c r="Z27" s="29">
        <f>+IF(X27&lt;&gt;0,+(Y27/X27)*100,0)</f>
        <v>4.143129312998129</v>
      </c>
      <c r="AA27" s="30">
        <f>SUM(AA21:AA26)</f>
        <v>-472255016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>
        <v>155000000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-19067179</v>
      </c>
      <c r="D33" s="18"/>
      <c r="E33" s="19">
        <v>-73081387</v>
      </c>
      <c r="F33" s="20">
        <v>80756388</v>
      </c>
      <c r="G33" s="20">
        <v>73349951</v>
      </c>
      <c r="H33" s="36">
        <v>-73428846</v>
      </c>
      <c r="I33" s="36">
        <v>112834</v>
      </c>
      <c r="J33" s="36">
        <v>33939</v>
      </c>
      <c r="K33" s="20">
        <v>-369730</v>
      </c>
      <c r="L33" s="20">
        <v>737067</v>
      </c>
      <c r="M33" s="20">
        <v>-161168</v>
      </c>
      <c r="N33" s="20">
        <v>206169</v>
      </c>
      <c r="O33" s="36">
        <v>343400</v>
      </c>
      <c r="P33" s="36">
        <v>-1282741</v>
      </c>
      <c r="Q33" s="36">
        <v>1063482</v>
      </c>
      <c r="R33" s="20">
        <v>124141</v>
      </c>
      <c r="S33" s="20">
        <v>107178</v>
      </c>
      <c r="T33" s="20">
        <v>63352</v>
      </c>
      <c r="U33" s="20">
        <v>-69129</v>
      </c>
      <c r="V33" s="36">
        <v>101401</v>
      </c>
      <c r="W33" s="36">
        <v>465650</v>
      </c>
      <c r="X33" s="36">
        <v>7675001</v>
      </c>
      <c r="Y33" s="20">
        <v>-7209351</v>
      </c>
      <c r="Z33" s="21">
        <v>-93.93</v>
      </c>
      <c r="AA33" s="22">
        <v>80756388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3873702</v>
      </c>
      <c r="D35" s="18"/>
      <c r="E35" s="19"/>
      <c r="F35" s="20">
        <v>18180000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>
        <v>6561396</v>
      </c>
      <c r="V35" s="20">
        <v>6561396</v>
      </c>
      <c r="W35" s="20">
        <v>6561396</v>
      </c>
      <c r="X35" s="20">
        <v>18180000</v>
      </c>
      <c r="Y35" s="20">
        <v>-11618604</v>
      </c>
      <c r="Z35" s="21">
        <v>-63.91</v>
      </c>
      <c r="AA35" s="22">
        <v>18180000</v>
      </c>
    </row>
    <row r="36" spans="1:27" ht="12.75">
      <c r="A36" s="24" t="s">
        <v>57</v>
      </c>
      <c r="B36" s="25"/>
      <c r="C36" s="26">
        <f aca="true" t="shared" si="2" ref="C36:Y36">SUM(C31:C35)</f>
        <v>139806523</v>
      </c>
      <c r="D36" s="26">
        <f>SUM(D31:D35)</f>
        <v>0</v>
      </c>
      <c r="E36" s="27">
        <f t="shared" si="2"/>
        <v>-73081387</v>
      </c>
      <c r="F36" s="28">
        <f t="shared" si="2"/>
        <v>98936388</v>
      </c>
      <c r="G36" s="28">
        <f t="shared" si="2"/>
        <v>73349951</v>
      </c>
      <c r="H36" s="28">
        <f t="shared" si="2"/>
        <v>-73428846</v>
      </c>
      <c r="I36" s="28">
        <f t="shared" si="2"/>
        <v>112834</v>
      </c>
      <c r="J36" s="28">
        <f t="shared" si="2"/>
        <v>33939</v>
      </c>
      <c r="K36" s="28">
        <f t="shared" si="2"/>
        <v>-369730</v>
      </c>
      <c r="L36" s="28">
        <f t="shared" si="2"/>
        <v>737067</v>
      </c>
      <c r="M36" s="28">
        <f t="shared" si="2"/>
        <v>-161168</v>
      </c>
      <c r="N36" s="28">
        <f t="shared" si="2"/>
        <v>206169</v>
      </c>
      <c r="O36" s="28">
        <f t="shared" si="2"/>
        <v>343400</v>
      </c>
      <c r="P36" s="28">
        <f t="shared" si="2"/>
        <v>-1282741</v>
      </c>
      <c r="Q36" s="28">
        <f t="shared" si="2"/>
        <v>1063482</v>
      </c>
      <c r="R36" s="28">
        <f t="shared" si="2"/>
        <v>124141</v>
      </c>
      <c r="S36" s="28">
        <f t="shared" si="2"/>
        <v>107178</v>
      </c>
      <c r="T36" s="28">
        <f t="shared" si="2"/>
        <v>63352</v>
      </c>
      <c r="U36" s="28">
        <f t="shared" si="2"/>
        <v>6492267</v>
      </c>
      <c r="V36" s="28">
        <f t="shared" si="2"/>
        <v>6662797</v>
      </c>
      <c r="W36" s="28">
        <f t="shared" si="2"/>
        <v>7027046</v>
      </c>
      <c r="X36" s="28">
        <f t="shared" si="2"/>
        <v>25855001</v>
      </c>
      <c r="Y36" s="28">
        <f t="shared" si="2"/>
        <v>-18827955</v>
      </c>
      <c r="Z36" s="29">
        <f>+IF(X36&lt;&gt;0,+(Y36/X36)*100,0)</f>
        <v>-72.82132768047465</v>
      </c>
      <c r="AA36" s="30">
        <f>SUM(AA31:AA35)</f>
        <v>98936388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-413534042</v>
      </c>
      <c r="D38" s="32">
        <f>+D17+D27+D36</f>
        <v>0</v>
      </c>
      <c r="E38" s="33">
        <f t="shared" si="3"/>
        <v>-1701789587</v>
      </c>
      <c r="F38" s="2">
        <f t="shared" si="3"/>
        <v>-258157733</v>
      </c>
      <c r="G38" s="2">
        <f t="shared" si="3"/>
        <v>171317492</v>
      </c>
      <c r="H38" s="2">
        <f t="shared" si="3"/>
        <v>-138901621</v>
      </c>
      <c r="I38" s="2">
        <f t="shared" si="3"/>
        <v>-69438431</v>
      </c>
      <c r="J38" s="2">
        <f t="shared" si="3"/>
        <v>-37022560</v>
      </c>
      <c r="K38" s="2">
        <f t="shared" si="3"/>
        <v>-61397259</v>
      </c>
      <c r="L38" s="2">
        <f t="shared" si="3"/>
        <v>-54393518</v>
      </c>
      <c r="M38" s="2">
        <f t="shared" si="3"/>
        <v>-16049664</v>
      </c>
      <c r="N38" s="2">
        <f t="shared" si="3"/>
        <v>-131840441</v>
      </c>
      <c r="O38" s="2">
        <f t="shared" si="3"/>
        <v>-48301018</v>
      </c>
      <c r="P38" s="2">
        <f t="shared" si="3"/>
        <v>-87451437</v>
      </c>
      <c r="Q38" s="2">
        <f t="shared" si="3"/>
        <v>-67447411</v>
      </c>
      <c r="R38" s="2">
        <f t="shared" si="3"/>
        <v>-203199866</v>
      </c>
      <c r="S38" s="2">
        <f t="shared" si="3"/>
        <v>-64102341</v>
      </c>
      <c r="T38" s="2">
        <f t="shared" si="3"/>
        <v>-106002210</v>
      </c>
      <c r="U38" s="2">
        <f t="shared" si="3"/>
        <v>-124373201</v>
      </c>
      <c r="V38" s="2">
        <f t="shared" si="3"/>
        <v>-294477752</v>
      </c>
      <c r="W38" s="2">
        <f t="shared" si="3"/>
        <v>-666540619</v>
      </c>
      <c r="X38" s="2">
        <f t="shared" si="3"/>
        <v>-331239120</v>
      </c>
      <c r="Y38" s="2">
        <f t="shared" si="3"/>
        <v>-335301499</v>
      </c>
      <c r="Z38" s="34">
        <f>+IF(X38&lt;&gt;0,+(Y38/X38)*100,0)</f>
        <v>101.2264188481119</v>
      </c>
      <c r="AA38" s="35">
        <f>+AA17+AA27+AA36</f>
        <v>-258157733</v>
      </c>
    </row>
    <row r="39" spans="1:27" ht="12.75">
      <c r="A39" s="23" t="s">
        <v>59</v>
      </c>
      <c r="B39" s="17"/>
      <c r="C39" s="32">
        <v>664700596</v>
      </c>
      <c r="D39" s="32"/>
      <c r="E39" s="33"/>
      <c r="F39" s="2">
        <v>660076580</v>
      </c>
      <c r="G39" s="2">
        <v>660170605</v>
      </c>
      <c r="H39" s="2">
        <f>+G40+H60</f>
        <v>831736624</v>
      </c>
      <c r="I39" s="2">
        <f>+H40+I60</f>
        <v>692944029</v>
      </c>
      <c r="J39" s="2">
        <f>+G39</f>
        <v>660170605</v>
      </c>
      <c r="K39" s="2">
        <f>+I40+K60</f>
        <v>623676885</v>
      </c>
      <c r="L39" s="2">
        <f>+K40+L60</f>
        <v>564574204</v>
      </c>
      <c r="M39" s="2">
        <f>+L40+M60</f>
        <v>510194914</v>
      </c>
      <c r="N39" s="2">
        <f>+K39</f>
        <v>623676885</v>
      </c>
      <c r="O39" s="2">
        <f>+M40+O60</f>
        <v>494146250</v>
      </c>
      <c r="P39" s="2">
        <f>+O40+P60</f>
        <v>445845232</v>
      </c>
      <c r="Q39" s="2">
        <f>+P40+Q60</f>
        <v>358451561</v>
      </c>
      <c r="R39" s="2">
        <f>+O39</f>
        <v>494146250</v>
      </c>
      <c r="S39" s="2">
        <f>+Q40+S60</f>
        <v>291004150</v>
      </c>
      <c r="T39" s="2">
        <f>+S40+T60</f>
        <v>226901809</v>
      </c>
      <c r="U39" s="2">
        <f>+T40+U60</f>
        <v>120899599</v>
      </c>
      <c r="V39" s="2">
        <f>+S39</f>
        <v>291004150</v>
      </c>
      <c r="W39" s="2">
        <f>+G39</f>
        <v>660170605</v>
      </c>
      <c r="X39" s="2">
        <v>660076580</v>
      </c>
      <c r="Y39" s="2">
        <f>+W39-X39</f>
        <v>94025</v>
      </c>
      <c r="Z39" s="34">
        <f>+IF(X39&lt;&gt;0,+(Y39/X39)*100,0)</f>
        <v>0.01424455932067761</v>
      </c>
      <c r="AA39" s="35">
        <v>660076580</v>
      </c>
    </row>
    <row r="40" spans="1:27" ht="12.75">
      <c r="A40" s="41" t="s">
        <v>61</v>
      </c>
      <c r="B40" s="42" t="s">
        <v>60</v>
      </c>
      <c r="C40" s="43">
        <f>+C38+C39</f>
        <v>251166554</v>
      </c>
      <c r="D40" s="43">
        <f aca="true" t="shared" si="4" ref="D40:AA40">+D38+D39</f>
        <v>0</v>
      </c>
      <c r="E40" s="44">
        <f t="shared" si="4"/>
        <v>-1701789587</v>
      </c>
      <c r="F40" s="45">
        <f t="shared" si="4"/>
        <v>401918847</v>
      </c>
      <c r="G40" s="45">
        <f t="shared" si="4"/>
        <v>831488097</v>
      </c>
      <c r="H40" s="45">
        <f t="shared" si="4"/>
        <v>692835003</v>
      </c>
      <c r="I40" s="45">
        <f t="shared" si="4"/>
        <v>623505598</v>
      </c>
      <c r="J40" s="45">
        <f>+I40</f>
        <v>623505598</v>
      </c>
      <c r="K40" s="45">
        <f t="shared" si="4"/>
        <v>562279626</v>
      </c>
      <c r="L40" s="45">
        <f t="shared" si="4"/>
        <v>510180686</v>
      </c>
      <c r="M40" s="45">
        <f t="shared" si="4"/>
        <v>494145250</v>
      </c>
      <c r="N40" s="45">
        <f>+M40</f>
        <v>494145250</v>
      </c>
      <c r="O40" s="45">
        <f t="shared" si="4"/>
        <v>445845232</v>
      </c>
      <c r="P40" s="45">
        <f t="shared" si="4"/>
        <v>358393795</v>
      </c>
      <c r="Q40" s="45">
        <f t="shared" si="4"/>
        <v>291004150</v>
      </c>
      <c r="R40" s="45">
        <f>+Q40</f>
        <v>291004150</v>
      </c>
      <c r="S40" s="45">
        <f t="shared" si="4"/>
        <v>226901809</v>
      </c>
      <c r="T40" s="45">
        <f t="shared" si="4"/>
        <v>120899599</v>
      </c>
      <c r="U40" s="45">
        <f t="shared" si="4"/>
        <v>-3473602</v>
      </c>
      <c r="V40" s="45">
        <f>+U40</f>
        <v>-3473602</v>
      </c>
      <c r="W40" s="45">
        <f>+V40</f>
        <v>-3473602</v>
      </c>
      <c r="X40" s="45">
        <f t="shared" si="4"/>
        <v>328837460</v>
      </c>
      <c r="Y40" s="45">
        <f t="shared" si="4"/>
        <v>-335207474</v>
      </c>
      <c r="Z40" s="46">
        <f>+IF(X40&lt;&gt;0,+(Y40/X40)*100,0)</f>
        <v>-101.93713149347401</v>
      </c>
      <c r="AA40" s="47">
        <f t="shared" si="4"/>
        <v>401918847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8" ht="12.75" hidden="1">
      <c r="G60">
        <v>660170605</v>
      </c>
      <c r="H60">
        <v>248527</v>
      </c>
      <c r="I60">
        <v>109026</v>
      </c>
      <c r="J60">
        <v>660170605</v>
      </c>
      <c r="K60">
        <v>171287</v>
      </c>
      <c r="L60">
        <v>2294578</v>
      </c>
      <c r="M60">
        <v>14228</v>
      </c>
      <c r="N60">
        <v>171287</v>
      </c>
      <c r="O60">
        <v>1000</v>
      </c>
      <c r="Q60">
        <v>57766</v>
      </c>
      <c r="R60">
        <v>1000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-2627256261</v>
      </c>
      <c r="D14" s="18"/>
      <c r="E14" s="19">
        <v>-2519020760</v>
      </c>
      <c r="F14" s="20">
        <v>-2560389207</v>
      </c>
      <c r="G14" s="20">
        <v>-193419982</v>
      </c>
      <c r="H14" s="20">
        <v>-143304701</v>
      </c>
      <c r="I14" s="20">
        <v>-284121087</v>
      </c>
      <c r="J14" s="20">
        <v>-620845770</v>
      </c>
      <c r="K14" s="20">
        <v>-245083540</v>
      </c>
      <c r="L14" s="20">
        <v>-198354431</v>
      </c>
      <c r="M14" s="20">
        <v>-202597098</v>
      </c>
      <c r="N14" s="20">
        <v>-646035069</v>
      </c>
      <c r="O14" s="20">
        <v>-273409868</v>
      </c>
      <c r="P14" s="20">
        <v>-215674029</v>
      </c>
      <c r="Q14" s="20">
        <v>-205347720</v>
      </c>
      <c r="R14" s="20">
        <v>-694431617</v>
      </c>
      <c r="S14" s="20">
        <v>-159107046</v>
      </c>
      <c r="T14" s="20">
        <v>-209904117</v>
      </c>
      <c r="U14" s="20">
        <v>-318201140</v>
      </c>
      <c r="V14" s="20">
        <v>-687212303</v>
      </c>
      <c r="W14" s="20">
        <v>-2648524759</v>
      </c>
      <c r="X14" s="20">
        <v>-2560389207</v>
      </c>
      <c r="Y14" s="20">
        <v>-88135552</v>
      </c>
      <c r="Z14" s="21">
        <v>3.44</v>
      </c>
      <c r="AA14" s="22">
        <v>-2560389207</v>
      </c>
    </row>
    <row r="15" spans="1:27" ht="12.75">
      <c r="A15" s="23" t="s">
        <v>42</v>
      </c>
      <c r="B15" s="17"/>
      <c r="C15" s="18">
        <v>-90665330</v>
      </c>
      <c r="D15" s="18"/>
      <c r="E15" s="19">
        <v>-45677147</v>
      </c>
      <c r="F15" s="20">
        <v>-45677147</v>
      </c>
      <c r="G15" s="20">
        <v>-13871317</v>
      </c>
      <c r="H15" s="20">
        <v>-13</v>
      </c>
      <c r="I15" s="20">
        <v>-41</v>
      </c>
      <c r="J15" s="20">
        <v>-13871371</v>
      </c>
      <c r="K15" s="20">
        <v>-45</v>
      </c>
      <c r="L15" s="20">
        <v>-40</v>
      </c>
      <c r="M15" s="20">
        <v>-15888</v>
      </c>
      <c r="N15" s="20">
        <v>-15973</v>
      </c>
      <c r="O15" s="20">
        <v>-16442</v>
      </c>
      <c r="P15" s="20">
        <v>-7528</v>
      </c>
      <c r="Q15" s="20">
        <v>-30</v>
      </c>
      <c r="R15" s="20">
        <v>-24000</v>
      </c>
      <c r="S15" s="20">
        <v>-7822</v>
      </c>
      <c r="T15" s="20">
        <v>-36356440</v>
      </c>
      <c r="U15" s="20">
        <v>-1</v>
      </c>
      <c r="V15" s="20">
        <v>-36364263</v>
      </c>
      <c r="W15" s="20">
        <v>-50275607</v>
      </c>
      <c r="X15" s="20">
        <v>-45677147</v>
      </c>
      <c r="Y15" s="20">
        <v>-4598460</v>
      </c>
      <c r="Z15" s="21">
        <v>10.07</v>
      </c>
      <c r="AA15" s="22">
        <v>-45677147</v>
      </c>
    </row>
    <row r="16" spans="1:27" ht="12.75">
      <c r="A16" s="23" t="s">
        <v>43</v>
      </c>
      <c r="B16" s="17" t="s">
        <v>6</v>
      </c>
      <c r="C16" s="18">
        <v>-39791259</v>
      </c>
      <c r="D16" s="18"/>
      <c r="E16" s="19">
        <v>-29008874</v>
      </c>
      <c r="F16" s="20">
        <v>-835727</v>
      </c>
      <c r="G16" s="20"/>
      <c r="H16" s="20">
        <v>-80000</v>
      </c>
      <c r="I16" s="20">
        <v>-220000</v>
      </c>
      <c r="J16" s="20">
        <v>-300000</v>
      </c>
      <c r="K16" s="20"/>
      <c r="L16" s="20">
        <v>-470000</v>
      </c>
      <c r="M16" s="20"/>
      <c r="N16" s="20">
        <v>-470000</v>
      </c>
      <c r="O16" s="20"/>
      <c r="P16" s="20"/>
      <c r="Q16" s="20"/>
      <c r="R16" s="20"/>
      <c r="S16" s="20"/>
      <c r="T16" s="20"/>
      <c r="U16" s="20"/>
      <c r="V16" s="20"/>
      <c r="W16" s="20">
        <v>-770000</v>
      </c>
      <c r="X16" s="20">
        <v>-835727</v>
      </c>
      <c r="Y16" s="20">
        <v>65727</v>
      </c>
      <c r="Z16" s="21">
        <v>-7.86</v>
      </c>
      <c r="AA16" s="22">
        <v>-835727</v>
      </c>
    </row>
    <row r="17" spans="1:27" ht="12.75">
      <c r="A17" s="24" t="s">
        <v>44</v>
      </c>
      <c r="B17" s="25"/>
      <c r="C17" s="26">
        <f aca="true" t="shared" si="0" ref="C17:Y17">SUM(C6:C16)</f>
        <v>-2757712850</v>
      </c>
      <c r="D17" s="26">
        <f>SUM(D6:D16)</f>
        <v>0</v>
      </c>
      <c r="E17" s="27">
        <f t="shared" si="0"/>
        <v>-2593706781</v>
      </c>
      <c r="F17" s="28">
        <f t="shared" si="0"/>
        <v>-2606902081</v>
      </c>
      <c r="G17" s="28">
        <f t="shared" si="0"/>
        <v>-207291299</v>
      </c>
      <c r="H17" s="28">
        <f t="shared" si="0"/>
        <v>-143384714</v>
      </c>
      <c r="I17" s="28">
        <f t="shared" si="0"/>
        <v>-284341128</v>
      </c>
      <c r="J17" s="28">
        <f t="shared" si="0"/>
        <v>-635017141</v>
      </c>
      <c r="K17" s="28">
        <f t="shared" si="0"/>
        <v>-245083585</v>
      </c>
      <c r="L17" s="28">
        <f t="shared" si="0"/>
        <v>-198824471</v>
      </c>
      <c r="M17" s="28">
        <f t="shared" si="0"/>
        <v>-202612986</v>
      </c>
      <c r="N17" s="28">
        <f t="shared" si="0"/>
        <v>-646521042</v>
      </c>
      <c r="O17" s="28">
        <f t="shared" si="0"/>
        <v>-273426310</v>
      </c>
      <c r="P17" s="28">
        <f t="shared" si="0"/>
        <v>-215681557</v>
      </c>
      <c r="Q17" s="28">
        <f t="shared" si="0"/>
        <v>-205347750</v>
      </c>
      <c r="R17" s="28">
        <f t="shared" si="0"/>
        <v>-694455617</v>
      </c>
      <c r="S17" s="28">
        <f t="shared" si="0"/>
        <v>-159114868</v>
      </c>
      <c r="T17" s="28">
        <f t="shared" si="0"/>
        <v>-246260557</v>
      </c>
      <c r="U17" s="28">
        <f t="shared" si="0"/>
        <v>-318201141</v>
      </c>
      <c r="V17" s="28">
        <f t="shared" si="0"/>
        <v>-723576566</v>
      </c>
      <c r="W17" s="28">
        <f t="shared" si="0"/>
        <v>-2699570366</v>
      </c>
      <c r="X17" s="28">
        <f t="shared" si="0"/>
        <v>-2606902081</v>
      </c>
      <c r="Y17" s="28">
        <f t="shared" si="0"/>
        <v>-92668285</v>
      </c>
      <c r="Z17" s="29">
        <f>+IF(X17&lt;&gt;0,+(Y17/X17)*100,0)</f>
        <v>3.554728260620081</v>
      </c>
      <c r="AA17" s="30">
        <f>SUM(AA6:AA16)</f>
        <v>-2606902081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-1782740</v>
      </c>
      <c r="D23" s="40"/>
      <c r="E23" s="19">
        <v>2531547</v>
      </c>
      <c r="F23" s="20">
        <v>2531547</v>
      </c>
      <c r="G23" s="36">
        <v>-3509195</v>
      </c>
      <c r="H23" s="36">
        <v>4457599</v>
      </c>
      <c r="I23" s="36">
        <v>-963263</v>
      </c>
      <c r="J23" s="20">
        <v>-14859</v>
      </c>
      <c r="K23" s="36">
        <v>3045</v>
      </c>
      <c r="L23" s="36">
        <v>109378</v>
      </c>
      <c r="M23" s="20">
        <v>-112906</v>
      </c>
      <c r="N23" s="36">
        <v>-483</v>
      </c>
      <c r="O23" s="36">
        <v>-165</v>
      </c>
      <c r="P23" s="36">
        <v>15507</v>
      </c>
      <c r="Q23" s="20">
        <v>-31515</v>
      </c>
      <c r="R23" s="36">
        <v>-16173</v>
      </c>
      <c r="S23" s="36">
        <v>15462</v>
      </c>
      <c r="T23" s="20">
        <v>-230</v>
      </c>
      <c r="U23" s="36">
        <v>-172</v>
      </c>
      <c r="V23" s="36">
        <v>15060</v>
      </c>
      <c r="W23" s="36">
        <v>-16455</v>
      </c>
      <c r="X23" s="20">
        <v>2531547</v>
      </c>
      <c r="Y23" s="36">
        <v>-2548002</v>
      </c>
      <c r="Z23" s="37">
        <v>-100.65</v>
      </c>
      <c r="AA23" s="38">
        <v>2531547</v>
      </c>
    </row>
    <row r="24" spans="1:27" ht="12.75">
      <c r="A24" s="23" t="s">
        <v>49</v>
      </c>
      <c r="B24" s="17"/>
      <c r="C24" s="18">
        <v>1137400</v>
      </c>
      <c r="D24" s="18"/>
      <c r="E24" s="19">
        <v>99</v>
      </c>
      <c r="F24" s="20">
        <v>99</v>
      </c>
      <c r="G24" s="20">
        <v>-100</v>
      </c>
      <c r="H24" s="20">
        <v>100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99</v>
      </c>
      <c r="Y24" s="20">
        <v>-99</v>
      </c>
      <c r="Z24" s="21">
        <v>-100</v>
      </c>
      <c r="AA24" s="22">
        <v>99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-645340</v>
      </c>
      <c r="D27" s="26">
        <f>SUM(D21:D26)</f>
        <v>0</v>
      </c>
      <c r="E27" s="27">
        <f t="shared" si="1"/>
        <v>2531646</v>
      </c>
      <c r="F27" s="28">
        <f t="shared" si="1"/>
        <v>2531646</v>
      </c>
      <c r="G27" s="28">
        <f t="shared" si="1"/>
        <v>-3509295</v>
      </c>
      <c r="H27" s="28">
        <f t="shared" si="1"/>
        <v>4457699</v>
      </c>
      <c r="I27" s="28">
        <f t="shared" si="1"/>
        <v>-963263</v>
      </c>
      <c r="J27" s="28">
        <f t="shared" si="1"/>
        <v>-14859</v>
      </c>
      <c r="K27" s="28">
        <f t="shared" si="1"/>
        <v>3045</v>
      </c>
      <c r="L27" s="28">
        <f t="shared" si="1"/>
        <v>109378</v>
      </c>
      <c r="M27" s="28">
        <f t="shared" si="1"/>
        <v>-112906</v>
      </c>
      <c r="N27" s="28">
        <f t="shared" si="1"/>
        <v>-483</v>
      </c>
      <c r="O27" s="28">
        <f t="shared" si="1"/>
        <v>-165</v>
      </c>
      <c r="P27" s="28">
        <f t="shared" si="1"/>
        <v>15507</v>
      </c>
      <c r="Q27" s="28">
        <f t="shared" si="1"/>
        <v>-31515</v>
      </c>
      <c r="R27" s="28">
        <f t="shared" si="1"/>
        <v>-16173</v>
      </c>
      <c r="S27" s="28">
        <f t="shared" si="1"/>
        <v>15462</v>
      </c>
      <c r="T27" s="28">
        <f t="shared" si="1"/>
        <v>-230</v>
      </c>
      <c r="U27" s="28">
        <f t="shared" si="1"/>
        <v>-172</v>
      </c>
      <c r="V27" s="28">
        <f t="shared" si="1"/>
        <v>15060</v>
      </c>
      <c r="W27" s="28">
        <f t="shared" si="1"/>
        <v>-16455</v>
      </c>
      <c r="X27" s="28">
        <f t="shared" si="1"/>
        <v>2531646</v>
      </c>
      <c r="Y27" s="28">
        <f t="shared" si="1"/>
        <v>-2548101</v>
      </c>
      <c r="Z27" s="29">
        <f>+IF(X27&lt;&gt;0,+(Y27/X27)*100,0)</f>
        <v>-100.64997238950468</v>
      </c>
      <c r="AA27" s="30">
        <f>SUM(AA21:AA26)</f>
        <v>2531646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37955840</v>
      </c>
      <c r="D33" s="18"/>
      <c r="E33" s="19">
        <v>-2033687</v>
      </c>
      <c r="F33" s="20"/>
      <c r="G33" s="20">
        <v>38164985</v>
      </c>
      <c r="H33" s="36">
        <v>-41724168</v>
      </c>
      <c r="I33" s="36">
        <v>598657</v>
      </c>
      <c r="J33" s="36">
        <v>-2960526</v>
      </c>
      <c r="K33" s="20">
        <v>-7734</v>
      </c>
      <c r="L33" s="20">
        <v>358357</v>
      </c>
      <c r="M33" s="20">
        <v>-480350</v>
      </c>
      <c r="N33" s="20">
        <v>-129727</v>
      </c>
      <c r="O33" s="36">
        <v>39386</v>
      </c>
      <c r="P33" s="36">
        <v>-15394</v>
      </c>
      <c r="Q33" s="36">
        <v>92568</v>
      </c>
      <c r="R33" s="20">
        <v>116560</v>
      </c>
      <c r="S33" s="20">
        <v>-207336</v>
      </c>
      <c r="T33" s="20">
        <v>37845</v>
      </c>
      <c r="U33" s="20">
        <v>72474</v>
      </c>
      <c r="V33" s="36">
        <v>-97017</v>
      </c>
      <c r="W33" s="36">
        <v>-3070710</v>
      </c>
      <c r="X33" s="36">
        <v>-2033687</v>
      </c>
      <c r="Y33" s="20">
        <v>-1037023</v>
      </c>
      <c r="Z33" s="21">
        <v>50.99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1820718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39776558</v>
      </c>
      <c r="D36" s="26">
        <f>SUM(D31:D35)</f>
        <v>0</v>
      </c>
      <c r="E36" s="27">
        <f t="shared" si="2"/>
        <v>-2033687</v>
      </c>
      <c r="F36" s="28">
        <f t="shared" si="2"/>
        <v>0</v>
      </c>
      <c r="G36" s="28">
        <f t="shared" si="2"/>
        <v>38164985</v>
      </c>
      <c r="H36" s="28">
        <f t="shared" si="2"/>
        <v>-41724168</v>
      </c>
      <c r="I36" s="28">
        <f t="shared" si="2"/>
        <v>598657</v>
      </c>
      <c r="J36" s="28">
        <f t="shared" si="2"/>
        <v>-2960526</v>
      </c>
      <c r="K36" s="28">
        <f t="shared" si="2"/>
        <v>-7734</v>
      </c>
      <c r="L36" s="28">
        <f t="shared" si="2"/>
        <v>358357</v>
      </c>
      <c r="M36" s="28">
        <f t="shared" si="2"/>
        <v>-480350</v>
      </c>
      <c r="N36" s="28">
        <f t="shared" si="2"/>
        <v>-129727</v>
      </c>
      <c r="O36" s="28">
        <f t="shared" si="2"/>
        <v>39386</v>
      </c>
      <c r="P36" s="28">
        <f t="shared" si="2"/>
        <v>-15394</v>
      </c>
      <c r="Q36" s="28">
        <f t="shared" si="2"/>
        <v>92568</v>
      </c>
      <c r="R36" s="28">
        <f t="shared" si="2"/>
        <v>116560</v>
      </c>
      <c r="S36" s="28">
        <f t="shared" si="2"/>
        <v>-207336</v>
      </c>
      <c r="T36" s="28">
        <f t="shared" si="2"/>
        <v>37845</v>
      </c>
      <c r="U36" s="28">
        <f t="shared" si="2"/>
        <v>72474</v>
      </c>
      <c r="V36" s="28">
        <f t="shared" si="2"/>
        <v>-97017</v>
      </c>
      <c r="W36" s="28">
        <f t="shared" si="2"/>
        <v>-3070710</v>
      </c>
      <c r="X36" s="28">
        <f t="shared" si="2"/>
        <v>-2033687</v>
      </c>
      <c r="Y36" s="28">
        <f t="shared" si="2"/>
        <v>-1037023</v>
      </c>
      <c r="Z36" s="29">
        <f>+IF(X36&lt;&gt;0,+(Y36/X36)*100,0)</f>
        <v>50.992261837736095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-2718581632</v>
      </c>
      <c r="D38" s="32">
        <f>+D17+D27+D36</f>
        <v>0</v>
      </c>
      <c r="E38" s="33">
        <f t="shared" si="3"/>
        <v>-2593208822</v>
      </c>
      <c r="F38" s="2">
        <f t="shared" si="3"/>
        <v>-2604370435</v>
      </c>
      <c r="G38" s="2">
        <f t="shared" si="3"/>
        <v>-172635609</v>
      </c>
      <c r="H38" s="2">
        <f t="shared" si="3"/>
        <v>-180651183</v>
      </c>
      <c r="I38" s="2">
        <f t="shared" si="3"/>
        <v>-284705734</v>
      </c>
      <c r="J38" s="2">
        <f t="shared" si="3"/>
        <v>-637992526</v>
      </c>
      <c r="K38" s="2">
        <f t="shared" si="3"/>
        <v>-245088274</v>
      </c>
      <c r="L38" s="2">
        <f t="shared" si="3"/>
        <v>-198356736</v>
      </c>
      <c r="M38" s="2">
        <f t="shared" si="3"/>
        <v>-203206242</v>
      </c>
      <c r="N38" s="2">
        <f t="shared" si="3"/>
        <v>-646651252</v>
      </c>
      <c r="O38" s="2">
        <f t="shared" si="3"/>
        <v>-273387089</v>
      </c>
      <c r="P38" s="2">
        <f t="shared" si="3"/>
        <v>-215681444</v>
      </c>
      <c r="Q38" s="2">
        <f t="shared" si="3"/>
        <v>-205286697</v>
      </c>
      <c r="R38" s="2">
        <f t="shared" si="3"/>
        <v>-694355230</v>
      </c>
      <c r="S38" s="2">
        <f t="shared" si="3"/>
        <v>-159306742</v>
      </c>
      <c r="T38" s="2">
        <f t="shared" si="3"/>
        <v>-246222942</v>
      </c>
      <c r="U38" s="2">
        <f t="shared" si="3"/>
        <v>-318128839</v>
      </c>
      <c r="V38" s="2">
        <f t="shared" si="3"/>
        <v>-723658523</v>
      </c>
      <c r="W38" s="2">
        <f t="shared" si="3"/>
        <v>-2702657531</v>
      </c>
      <c r="X38" s="2">
        <f t="shared" si="3"/>
        <v>-2606404122</v>
      </c>
      <c r="Y38" s="2">
        <f t="shared" si="3"/>
        <v>-96253409</v>
      </c>
      <c r="Z38" s="34">
        <f>+IF(X38&lt;&gt;0,+(Y38/X38)*100,0)</f>
        <v>3.6929579794456755</v>
      </c>
      <c r="AA38" s="35">
        <f>+AA17+AA27+AA36</f>
        <v>-2604370435</v>
      </c>
    </row>
    <row r="39" spans="1:27" ht="12.75">
      <c r="A39" s="23" t="s">
        <v>59</v>
      </c>
      <c r="B39" s="17"/>
      <c r="C39" s="32">
        <v>92699509</v>
      </c>
      <c r="D39" s="32"/>
      <c r="E39" s="33"/>
      <c r="F39" s="2"/>
      <c r="G39" s="2">
        <v>126057830</v>
      </c>
      <c r="H39" s="2">
        <f>+G40+H60</f>
        <v>-46584893</v>
      </c>
      <c r="I39" s="2">
        <f>+H40+I60</f>
        <v>-227236076</v>
      </c>
      <c r="J39" s="2">
        <f>+G39</f>
        <v>126057830</v>
      </c>
      <c r="K39" s="2">
        <f>+I40+K60</f>
        <v>-511941810</v>
      </c>
      <c r="L39" s="2">
        <f>+K40+L60</f>
        <v>-757030083</v>
      </c>
      <c r="M39" s="2">
        <f>+L40+M60</f>
        <v>-955386819</v>
      </c>
      <c r="N39" s="2">
        <f>+K39</f>
        <v>-511941810</v>
      </c>
      <c r="O39" s="2">
        <f>+M40+O60</f>
        <v>-1158593061</v>
      </c>
      <c r="P39" s="2">
        <f>+O40+P60</f>
        <v>-1431980150</v>
      </c>
      <c r="Q39" s="2">
        <f>+P40+Q60</f>
        <v>-1647661594</v>
      </c>
      <c r="R39" s="2">
        <f>+O39</f>
        <v>-1158593061</v>
      </c>
      <c r="S39" s="2">
        <f>+Q40+S60</f>
        <v>-1852948291</v>
      </c>
      <c r="T39" s="2">
        <f>+S40+T60</f>
        <v>-2012255033</v>
      </c>
      <c r="U39" s="2">
        <f>+T40+U60</f>
        <v>-2258477975</v>
      </c>
      <c r="V39" s="2">
        <f>+S39</f>
        <v>-1852948291</v>
      </c>
      <c r="W39" s="2">
        <f>+G39</f>
        <v>126057830</v>
      </c>
      <c r="X39" s="2"/>
      <c r="Y39" s="2">
        <f>+W39-X39</f>
        <v>126057830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-2625882123</v>
      </c>
      <c r="D40" s="43">
        <f aca="true" t="shared" si="4" ref="D40:AA40">+D38+D39</f>
        <v>0</v>
      </c>
      <c r="E40" s="44">
        <f t="shared" si="4"/>
        <v>-2593208822</v>
      </c>
      <c r="F40" s="45">
        <f t="shared" si="4"/>
        <v>-2604370435</v>
      </c>
      <c r="G40" s="45">
        <f t="shared" si="4"/>
        <v>-46577779</v>
      </c>
      <c r="H40" s="45">
        <f t="shared" si="4"/>
        <v>-227236076</v>
      </c>
      <c r="I40" s="45">
        <f t="shared" si="4"/>
        <v>-511941810</v>
      </c>
      <c r="J40" s="45">
        <f>+I40</f>
        <v>-511941810</v>
      </c>
      <c r="K40" s="45">
        <f t="shared" si="4"/>
        <v>-757030084</v>
      </c>
      <c r="L40" s="45">
        <f t="shared" si="4"/>
        <v>-955386819</v>
      </c>
      <c r="M40" s="45">
        <f t="shared" si="4"/>
        <v>-1158593061</v>
      </c>
      <c r="N40" s="45">
        <f>+M40</f>
        <v>-1158593061</v>
      </c>
      <c r="O40" s="45">
        <f t="shared" si="4"/>
        <v>-1431980150</v>
      </c>
      <c r="P40" s="45">
        <f t="shared" si="4"/>
        <v>-1647661594</v>
      </c>
      <c r="Q40" s="45">
        <f t="shared" si="4"/>
        <v>-1852948291</v>
      </c>
      <c r="R40" s="45">
        <f>+Q40</f>
        <v>-1852948291</v>
      </c>
      <c r="S40" s="45">
        <f t="shared" si="4"/>
        <v>-2012255033</v>
      </c>
      <c r="T40" s="45">
        <f t="shared" si="4"/>
        <v>-2258477975</v>
      </c>
      <c r="U40" s="45">
        <f t="shared" si="4"/>
        <v>-2576606814</v>
      </c>
      <c r="V40" s="45">
        <f>+U40</f>
        <v>-2576606814</v>
      </c>
      <c r="W40" s="45">
        <f>+V40</f>
        <v>-2576606814</v>
      </c>
      <c r="X40" s="45">
        <f t="shared" si="4"/>
        <v>-2606404122</v>
      </c>
      <c r="Y40" s="45">
        <f t="shared" si="4"/>
        <v>29804421</v>
      </c>
      <c r="Z40" s="46">
        <f>+IF(X40&lt;&gt;0,+(Y40/X40)*100,0)</f>
        <v>-1.1435072845545478</v>
      </c>
      <c r="AA40" s="47">
        <f t="shared" si="4"/>
        <v>-2604370435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2" ht="12.75" hidden="1">
      <c r="G60">
        <v>126057830</v>
      </c>
      <c r="H60">
        <v>-7114</v>
      </c>
      <c r="J60">
        <v>126057830</v>
      </c>
      <c r="L60">
        <v>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-1563196507</v>
      </c>
      <c r="D14" s="18"/>
      <c r="E14" s="19">
        <v>-1864279072</v>
      </c>
      <c r="F14" s="20">
        <v>-1771752407</v>
      </c>
      <c r="G14" s="20">
        <v>-71177522</v>
      </c>
      <c r="H14" s="20">
        <v>-100164280</v>
      </c>
      <c r="I14" s="20">
        <v>-102383984</v>
      </c>
      <c r="J14" s="20">
        <v>-273725786</v>
      </c>
      <c r="K14" s="20">
        <v>-169807103</v>
      </c>
      <c r="L14" s="20">
        <v>-167637904</v>
      </c>
      <c r="M14" s="20">
        <v>-160919348</v>
      </c>
      <c r="N14" s="20">
        <v>-498364355</v>
      </c>
      <c r="O14" s="20">
        <v>-85757416</v>
      </c>
      <c r="P14" s="20">
        <v>-86598763</v>
      </c>
      <c r="Q14" s="20">
        <v>-174161937</v>
      </c>
      <c r="R14" s="20">
        <v>-346518116</v>
      </c>
      <c r="S14" s="20">
        <v>-120954421</v>
      </c>
      <c r="T14" s="20">
        <v>-88616758</v>
      </c>
      <c r="U14" s="20">
        <v>-216684852</v>
      </c>
      <c r="V14" s="20">
        <v>-426256031</v>
      </c>
      <c r="W14" s="20">
        <v>-1544864288</v>
      </c>
      <c r="X14" s="20">
        <v>-1771752407</v>
      </c>
      <c r="Y14" s="20">
        <v>226888119</v>
      </c>
      <c r="Z14" s="21">
        <v>-12.81</v>
      </c>
      <c r="AA14" s="22">
        <v>-1771752407</v>
      </c>
    </row>
    <row r="15" spans="1:27" ht="12.75">
      <c r="A15" s="23" t="s">
        <v>42</v>
      </c>
      <c r="B15" s="17"/>
      <c r="C15" s="18">
        <v>-25790059</v>
      </c>
      <c r="D15" s="18"/>
      <c r="E15" s="19">
        <v>-24660741</v>
      </c>
      <c r="F15" s="20">
        <v>-25160741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v>-12811409</v>
      </c>
      <c r="Q15" s="20"/>
      <c r="R15" s="20">
        <v>-12811409</v>
      </c>
      <c r="S15" s="20"/>
      <c r="T15" s="20"/>
      <c r="U15" s="20">
        <v>-12136608</v>
      </c>
      <c r="V15" s="20">
        <v>-12136608</v>
      </c>
      <c r="W15" s="20">
        <v>-24948017</v>
      </c>
      <c r="X15" s="20">
        <v>-25160741</v>
      </c>
      <c r="Y15" s="20">
        <v>212724</v>
      </c>
      <c r="Z15" s="21">
        <v>-0.85</v>
      </c>
      <c r="AA15" s="22">
        <v>-25160741</v>
      </c>
    </row>
    <row r="16" spans="1:27" ht="12.75">
      <c r="A16" s="23" t="s">
        <v>43</v>
      </c>
      <c r="B16" s="17" t="s">
        <v>6</v>
      </c>
      <c r="C16" s="18">
        <v>-3940283</v>
      </c>
      <c r="D16" s="18"/>
      <c r="E16" s="19">
        <v>-7670000</v>
      </c>
      <c r="F16" s="20">
        <v>-4170000</v>
      </c>
      <c r="G16" s="20">
        <v>-254400</v>
      </c>
      <c r="H16" s="20">
        <v>-128665</v>
      </c>
      <c r="I16" s="20">
        <v>-536058</v>
      </c>
      <c r="J16" s="20">
        <v>-919123</v>
      </c>
      <c r="K16" s="20">
        <v>-3889</v>
      </c>
      <c r="L16" s="20">
        <v>-522643</v>
      </c>
      <c r="M16" s="20">
        <v>-400</v>
      </c>
      <c r="N16" s="20">
        <v>-526932</v>
      </c>
      <c r="O16" s="20">
        <v>-120000</v>
      </c>
      <c r="P16" s="20">
        <v>-518000</v>
      </c>
      <c r="Q16" s="20">
        <v>-72425</v>
      </c>
      <c r="R16" s="20">
        <v>-710425</v>
      </c>
      <c r="S16" s="20"/>
      <c r="T16" s="20">
        <v>-35674</v>
      </c>
      <c r="U16" s="20">
        <v>-561309</v>
      </c>
      <c r="V16" s="20">
        <v>-596983</v>
      </c>
      <c r="W16" s="20">
        <v>-2753463</v>
      </c>
      <c r="X16" s="20">
        <v>-4170000</v>
      </c>
      <c r="Y16" s="20">
        <v>1416537</v>
      </c>
      <c r="Z16" s="21">
        <v>-33.97</v>
      </c>
      <c r="AA16" s="22">
        <v>-4170000</v>
      </c>
    </row>
    <row r="17" spans="1:27" ht="12.75">
      <c r="A17" s="24" t="s">
        <v>44</v>
      </c>
      <c r="B17" s="25"/>
      <c r="C17" s="26">
        <f aca="true" t="shared" si="0" ref="C17:Y17">SUM(C6:C16)</f>
        <v>-1592926849</v>
      </c>
      <c r="D17" s="26">
        <f>SUM(D6:D16)</f>
        <v>0</v>
      </c>
      <c r="E17" s="27">
        <f t="shared" si="0"/>
        <v>-1896609813</v>
      </c>
      <c r="F17" s="28">
        <f t="shared" si="0"/>
        <v>-1801083148</v>
      </c>
      <c r="G17" s="28">
        <f t="shared" si="0"/>
        <v>-71431922</v>
      </c>
      <c r="H17" s="28">
        <f t="shared" si="0"/>
        <v>-100292945</v>
      </c>
      <c r="I17" s="28">
        <f t="shared" si="0"/>
        <v>-102920042</v>
      </c>
      <c r="J17" s="28">
        <f t="shared" si="0"/>
        <v>-274644909</v>
      </c>
      <c r="K17" s="28">
        <f t="shared" si="0"/>
        <v>-169810992</v>
      </c>
      <c r="L17" s="28">
        <f t="shared" si="0"/>
        <v>-168160547</v>
      </c>
      <c r="M17" s="28">
        <f t="shared" si="0"/>
        <v>-160919748</v>
      </c>
      <c r="N17" s="28">
        <f t="shared" si="0"/>
        <v>-498891287</v>
      </c>
      <c r="O17" s="28">
        <f t="shared" si="0"/>
        <v>-85877416</v>
      </c>
      <c r="P17" s="28">
        <f t="shared" si="0"/>
        <v>-99928172</v>
      </c>
      <c r="Q17" s="28">
        <f t="shared" si="0"/>
        <v>-174234362</v>
      </c>
      <c r="R17" s="28">
        <f t="shared" si="0"/>
        <v>-360039950</v>
      </c>
      <c r="S17" s="28">
        <f t="shared" si="0"/>
        <v>-120954421</v>
      </c>
      <c r="T17" s="28">
        <f t="shared" si="0"/>
        <v>-88652432</v>
      </c>
      <c r="U17" s="28">
        <f t="shared" si="0"/>
        <v>-229382769</v>
      </c>
      <c r="V17" s="28">
        <f t="shared" si="0"/>
        <v>-438989622</v>
      </c>
      <c r="W17" s="28">
        <f t="shared" si="0"/>
        <v>-1572565768</v>
      </c>
      <c r="X17" s="28">
        <f t="shared" si="0"/>
        <v>-1801083148</v>
      </c>
      <c r="Y17" s="28">
        <f t="shared" si="0"/>
        <v>228517380</v>
      </c>
      <c r="Z17" s="29">
        <f>+IF(X17&lt;&gt;0,+(Y17/X17)*100,0)</f>
        <v>-12.687775145403782</v>
      </c>
      <c r="AA17" s="30">
        <f>SUM(AA6:AA16)</f>
        <v>-1801083148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-7739000</v>
      </c>
      <c r="F23" s="20"/>
      <c r="G23" s="36">
        <v>644924</v>
      </c>
      <c r="H23" s="36"/>
      <c r="I23" s="36"/>
      <c r="J23" s="20">
        <v>644924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>
        <v>644924</v>
      </c>
      <c r="X23" s="20">
        <v>-7739000</v>
      </c>
      <c r="Y23" s="36">
        <v>8383924</v>
      </c>
      <c r="Z23" s="37">
        <v>-108.33</v>
      </c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-7739000</v>
      </c>
      <c r="F27" s="28">
        <f t="shared" si="1"/>
        <v>0</v>
      </c>
      <c r="G27" s="28">
        <f t="shared" si="1"/>
        <v>644924</v>
      </c>
      <c r="H27" s="28">
        <f t="shared" si="1"/>
        <v>0</v>
      </c>
      <c r="I27" s="28">
        <f t="shared" si="1"/>
        <v>0</v>
      </c>
      <c r="J27" s="28">
        <f t="shared" si="1"/>
        <v>644924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644924</v>
      </c>
      <c r="X27" s="28">
        <f t="shared" si="1"/>
        <v>-7739000</v>
      </c>
      <c r="Y27" s="28">
        <f t="shared" si="1"/>
        <v>8383924</v>
      </c>
      <c r="Z27" s="29">
        <f>+IF(X27&lt;&gt;0,+(Y27/X27)*100,0)</f>
        <v>-108.33342809148469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32588703</v>
      </c>
      <c r="D33" s="18"/>
      <c r="E33" s="19">
        <v>-1737119</v>
      </c>
      <c r="F33" s="20"/>
      <c r="G33" s="20">
        <v>32540479</v>
      </c>
      <c r="H33" s="36">
        <v>-35130445</v>
      </c>
      <c r="I33" s="36">
        <v>176101</v>
      </c>
      <c r="J33" s="36">
        <v>-2413865</v>
      </c>
      <c r="K33" s="20">
        <v>-187280</v>
      </c>
      <c r="L33" s="20">
        <v>-117053</v>
      </c>
      <c r="M33" s="20">
        <v>207910</v>
      </c>
      <c r="N33" s="20">
        <v>-96423</v>
      </c>
      <c r="O33" s="36">
        <v>-59764</v>
      </c>
      <c r="P33" s="36">
        <v>51584</v>
      </c>
      <c r="Q33" s="36">
        <v>-480444</v>
      </c>
      <c r="R33" s="20">
        <v>-488624</v>
      </c>
      <c r="S33" s="20">
        <v>224903</v>
      </c>
      <c r="T33" s="20">
        <v>-18238</v>
      </c>
      <c r="U33" s="20">
        <v>259460</v>
      </c>
      <c r="V33" s="36">
        <v>466125</v>
      </c>
      <c r="W33" s="36">
        <v>-2532787</v>
      </c>
      <c r="X33" s="36">
        <v>-1737119</v>
      </c>
      <c r="Y33" s="20">
        <v>-795668</v>
      </c>
      <c r="Z33" s="21">
        <v>45.8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32588703</v>
      </c>
      <c r="D36" s="26">
        <f>SUM(D31:D35)</f>
        <v>0</v>
      </c>
      <c r="E36" s="27">
        <f t="shared" si="2"/>
        <v>-1737119</v>
      </c>
      <c r="F36" s="28">
        <f t="shared" si="2"/>
        <v>0</v>
      </c>
      <c r="G36" s="28">
        <f t="shared" si="2"/>
        <v>32540479</v>
      </c>
      <c r="H36" s="28">
        <f t="shared" si="2"/>
        <v>-35130445</v>
      </c>
      <c r="I36" s="28">
        <f t="shared" si="2"/>
        <v>176101</v>
      </c>
      <c r="J36" s="28">
        <f t="shared" si="2"/>
        <v>-2413865</v>
      </c>
      <c r="K36" s="28">
        <f t="shared" si="2"/>
        <v>-187280</v>
      </c>
      <c r="L36" s="28">
        <f t="shared" si="2"/>
        <v>-117053</v>
      </c>
      <c r="M36" s="28">
        <f t="shared" si="2"/>
        <v>207910</v>
      </c>
      <c r="N36" s="28">
        <f t="shared" si="2"/>
        <v>-96423</v>
      </c>
      <c r="O36" s="28">
        <f t="shared" si="2"/>
        <v>-59764</v>
      </c>
      <c r="P36" s="28">
        <f t="shared" si="2"/>
        <v>51584</v>
      </c>
      <c r="Q36" s="28">
        <f t="shared" si="2"/>
        <v>-480444</v>
      </c>
      <c r="R36" s="28">
        <f t="shared" si="2"/>
        <v>-488624</v>
      </c>
      <c r="S36" s="28">
        <f t="shared" si="2"/>
        <v>224903</v>
      </c>
      <c r="T36" s="28">
        <f t="shared" si="2"/>
        <v>-18238</v>
      </c>
      <c r="U36" s="28">
        <f t="shared" si="2"/>
        <v>259460</v>
      </c>
      <c r="V36" s="28">
        <f t="shared" si="2"/>
        <v>466125</v>
      </c>
      <c r="W36" s="28">
        <f t="shared" si="2"/>
        <v>-2532787</v>
      </c>
      <c r="X36" s="28">
        <f t="shared" si="2"/>
        <v>-1737119</v>
      </c>
      <c r="Y36" s="28">
        <f t="shared" si="2"/>
        <v>-795668</v>
      </c>
      <c r="Z36" s="29">
        <f>+IF(X36&lt;&gt;0,+(Y36/X36)*100,0)</f>
        <v>45.80388562902139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-1560338146</v>
      </c>
      <c r="D38" s="32">
        <f>+D17+D27+D36</f>
        <v>0</v>
      </c>
      <c r="E38" s="33">
        <f t="shared" si="3"/>
        <v>-1906085932</v>
      </c>
      <c r="F38" s="2">
        <f t="shared" si="3"/>
        <v>-1801083148</v>
      </c>
      <c r="G38" s="2">
        <f t="shared" si="3"/>
        <v>-38246519</v>
      </c>
      <c r="H38" s="2">
        <f t="shared" si="3"/>
        <v>-135423390</v>
      </c>
      <c r="I38" s="2">
        <f t="shared" si="3"/>
        <v>-102743941</v>
      </c>
      <c r="J38" s="2">
        <f t="shared" si="3"/>
        <v>-276413850</v>
      </c>
      <c r="K38" s="2">
        <f t="shared" si="3"/>
        <v>-169998272</v>
      </c>
      <c r="L38" s="2">
        <f t="shared" si="3"/>
        <v>-168277600</v>
      </c>
      <c r="M38" s="2">
        <f t="shared" si="3"/>
        <v>-160711838</v>
      </c>
      <c r="N38" s="2">
        <f t="shared" si="3"/>
        <v>-498987710</v>
      </c>
      <c r="O38" s="2">
        <f t="shared" si="3"/>
        <v>-85937180</v>
      </c>
      <c r="P38" s="2">
        <f t="shared" si="3"/>
        <v>-99876588</v>
      </c>
      <c r="Q38" s="2">
        <f t="shared" si="3"/>
        <v>-174714806</v>
      </c>
      <c r="R38" s="2">
        <f t="shared" si="3"/>
        <v>-360528574</v>
      </c>
      <c r="S38" s="2">
        <f t="shared" si="3"/>
        <v>-120729518</v>
      </c>
      <c r="T38" s="2">
        <f t="shared" si="3"/>
        <v>-88670670</v>
      </c>
      <c r="U38" s="2">
        <f t="shared" si="3"/>
        <v>-229123309</v>
      </c>
      <c r="V38" s="2">
        <f t="shared" si="3"/>
        <v>-438523497</v>
      </c>
      <c r="W38" s="2">
        <f t="shared" si="3"/>
        <v>-1574453631</v>
      </c>
      <c r="X38" s="2">
        <f t="shared" si="3"/>
        <v>-1810559267</v>
      </c>
      <c r="Y38" s="2">
        <f t="shared" si="3"/>
        <v>236105636</v>
      </c>
      <c r="Z38" s="34">
        <f>+IF(X38&lt;&gt;0,+(Y38/X38)*100,0)</f>
        <v>-13.04048093334246</v>
      </c>
      <c r="AA38" s="35">
        <f>+AA17+AA27+AA36</f>
        <v>-1801083148</v>
      </c>
    </row>
    <row r="39" spans="1:27" ht="12.75">
      <c r="A39" s="23" t="s">
        <v>59</v>
      </c>
      <c r="B39" s="17"/>
      <c r="C39" s="32">
        <v>81460183</v>
      </c>
      <c r="D39" s="32"/>
      <c r="E39" s="33">
        <v>107263538</v>
      </c>
      <c r="F39" s="2">
        <v>107263538</v>
      </c>
      <c r="G39" s="2">
        <v>74606731</v>
      </c>
      <c r="H39" s="2">
        <f>+G40+H60</f>
        <v>35669525</v>
      </c>
      <c r="I39" s="2">
        <f>+H40+I60</f>
        <v>-99753865</v>
      </c>
      <c r="J39" s="2">
        <f>+G39</f>
        <v>74606731</v>
      </c>
      <c r="K39" s="2">
        <f>+I40+K60</f>
        <v>-202497806</v>
      </c>
      <c r="L39" s="2">
        <f>+K40+L60</f>
        <v>-372496078</v>
      </c>
      <c r="M39" s="2">
        <f>+L40+M60</f>
        <v>-540773678</v>
      </c>
      <c r="N39" s="2">
        <f>+K39</f>
        <v>-202497806</v>
      </c>
      <c r="O39" s="2">
        <f>+M40+O60</f>
        <v>-701485516</v>
      </c>
      <c r="P39" s="2">
        <f>+O40+P60</f>
        <v>-787422696</v>
      </c>
      <c r="Q39" s="2">
        <f>+P40+Q60</f>
        <v>-887299284</v>
      </c>
      <c r="R39" s="2">
        <f>+O39</f>
        <v>-701485516</v>
      </c>
      <c r="S39" s="2">
        <f>+Q40+S60</f>
        <v>-1062014090</v>
      </c>
      <c r="T39" s="2">
        <f>+S40+T60</f>
        <v>-1182743608</v>
      </c>
      <c r="U39" s="2">
        <f>+T40+U60</f>
        <v>-1271414278</v>
      </c>
      <c r="V39" s="2">
        <f>+S39</f>
        <v>-1062014090</v>
      </c>
      <c r="W39" s="2">
        <f>+G39</f>
        <v>74606731</v>
      </c>
      <c r="X39" s="2">
        <v>8938625</v>
      </c>
      <c r="Y39" s="2">
        <f>+W39-X39</f>
        <v>65668106</v>
      </c>
      <c r="Z39" s="34">
        <f>+IF(X39&lt;&gt;0,+(Y39/X39)*100,0)</f>
        <v>734.6555650337721</v>
      </c>
      <c r="AA39" s="35">
        <v>107263538</v>
      </c>
    </row>
    <row r="40" spans="1:27" ht="12.75">
      <c r="A40" s="41" t="s">
        <v>61</v>
      </c>
      <c r="B40" s="42" t="s">
        <v>60</v>
      </c>
      <c r="C40" s="43">
        <f>+C38+C39</f>
        <v>-1478877963</v>
      </c>
      <c r="D40" s="43">
        <f aca="true" t="shared" si="4" ref="D40:AA40">+D38+D39</f>
        <v>0</v>
      </c>
      <c r="E40" s="44">
        <f t="shared" si="4"/>
        <v>-1798822394</v>
      </c>
      <c r="F40" s="45">
        <f t="shared" si="4"/>
        <v>-1693819610</v>
      </c>
      <c r="G40" s="45">
        <f t="shared" si="4"/>
        <v>36360212</v>
      </c>
      <c r="H40" s="45">
        <f t="shared" si="4"/>
        <v>-99753865</v>
      </c>
      <c r="I40" s="45">
        <f t="shared" si="4"/>
        <v>-202497806</v>
      </c>
      <c r="J40" s="45">
        <f>+I40</f>
        <v>-202497806</v>
      </c>
      <c r="K40" s="45">
        <f t="shared" si="4"/>
        <v>-372496078</v>
      </c>
      <c r="L40" s="45">
        <f t="shared" si="4"/>
        <v>-540773678</v>
      </c>
      <c r="M40" s="45">
        <f t="shared" si="4"/>
        <v>-701485516</v>
      </c>
      <c r="N40" s="45">
        <f>+M40</f>
        <v>-701485516</v>
      </c>
      <c r="O40" s="45">
        <f t="shared" si="4"/>
        <v>-787422696</v>
      </c>
      <c r="P40" s="45">
        <f t="shared" si="4"/>
        <v>-887299284</v>
      </c>
      <c r="Q40" s="45">
        <f t="shared" si="4"/>
        <v>-1062014090</v>
      </c>
      <c r="R40" s="45">
        <f>+Q40</f>
        <v>-1062014090</v>
      </c>
      <c r="S40" s="45">
        <f t="shared" si="4"/>
        <v>-1182743608</v>
      </c>
      <c r="T40" s="45">
        <f t="shared" si="4"/>
        <v>-1271414278</v>
      </c>
      <c r="U40" s="45">
        <f t="shared" si="4"/>
        <v>-1500537587</v>
      </c>
      <c r="V40" s="45">
        <f>+U40</f>
        <v>-1500537587</v>
      </c>
      <c r="W40" s="45">
        <f>+V40</f>
        <v>-1500537587</v>
      </c>
      <c r="X40" s="45">
        <f t="shared" si="4"/>
        <v>-1801620642</v>
      </c>
      <c r="Y40" s="45">
        <f t="shared" si="4"/>
        <v>301773742</v>
      </c>
      <c r="Z40" s="46">
        <f>+IF(X40&lt;&gt;0,+(Y40/X40)*100,0)</f>
        <v>-16.750126800556494</v>
      </c>
      <c r="AA40" s="47">
        <f t="shared" si="4"/>
        <v>-1693819610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74606731</v>
      </c>
      <c r="H60">
        <v>-690687</v>
      </c>
      <c r="J60">
        <v>74606731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-1741090334</v>
      </c>
      <c r="D14" s="18"/>
      <c r="E14" s="19">
        <v>-1513736981</v>
      </c>
      <c r="F14" s="20">
        <v>-1487846906</v>
      </c>
      <c r="G14" s="20">
        <v>-4708293</v>
      </c>
      <c r="H14" s="20">
        <v>-121467725</v>
      </c>
      <c r="I14" s="20">
        <v>-109031033</v>
      </c>
      <c r="J14" s="20">
        <v>-235207051</v>
      </c>
      <c r="K14" s="20">
        <v>-98412211</v>
      </c>
      <c r="L14" s="20">
        <v>-121720241</v>
      </c>
      <c r="M14" s="20">
        <v>-175824144</v>
      </c>
      <c r="N14" s="20">
        <v>-395956596</v>
      </c>
      <c r="O14" s="20">
        <v>-122102069</v>
      </c>
      <c r="P14" s="20">
        <v>-101207609</v>
      </c>
      <c r="Q14" s="20">
        <v>-129975297</v>
      </c>
      <c r="R14" s="20">
        <v>-353284975</v>
      </c>
      <c r="S14" s="20">
        <v>-126529572</v>
      </c>
      <c r="T14" s="20">
        <v>-74839905</v>
      </c>
      <c r="U14" s="20">
        <v>-277343143</v>
      </c>
      <c r="V14" s="20">
        <v>-478712620</v>
      </c>
      <c r="W14" s="20">
        <v>-1463161242</v>
      </c>
      <c r="X14" s="20">
        <v>-1487846906</v>
      </c>
      <c r="Y14" s="20">
        <v>24685664</v>
      </c>
      <c r="Z14" s="21">
        <v>-1.66</v>
      </c>
      <c r="AA14" s="22">
        <v>-1487846906</v>
      </c>
    </row>
    <row r="15" spans="1:27" ht="12.75">
      <c r="A15" s="23" t="s">
        <v>42</v>
      </c>
      <c r="B15" s="17"/>
      <c r="C15" s="18">
        <v>-4122874</v>
      </c>
      <c r="D15" s="18"/>
      <c r="E15" s="19">
        <v>-140501000</v>
      </c>
      <c r="F15" s="20">
        <v>-140501000</v>
      </c>
      <c r="G15" s="20"/>
      <c r="H15" s="20"/>
      <c r="I15" s="20"/>
      <c r="J15" s="20"/>
      <c r="K15" s="20">
        <v>-1</v>
      </c>
      <c r="L15" s="20"/>
      <c r="M15" s="20"/>
      <c r="N15" s="20">
        <v>-1</v>
      </c>
      <c r="O15" s="20">
        <v>-2</v>
      </c>
      <c r="P15" s="20"/>
      <c r="Q15" s="20">
        <v>-114533</v>
      </c>
      <c r="R15" s="20">
        <v>-114535</v>
      </c>
      <c r="S15" s="20"/>
      <c r="T15" s="20">
        <v>-4</v>
      </c>
      <c r="U15" s="20"/>
      <c r="V15" s="20">
        <v>-4</v>
      </c>
      <c r="W15" s="20">
        <v>-114540</v>
      </c>
      <c r="X15" s="20">
        <v>-140501000</v>
      </c>
      <c r="Y15" s="20">
        <v>140386460</v>
      </c>
      <c r="Z15" s="21">
        <v>-99.92</v>
      </c>
      <c r="AA15" s="22">
        <v>-140501000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-1745213208</v>
      </c>
      <c r="D17" s="26">
        <f>SUM(D6:D16)</f>
        <v>0</v>
      </c>
      <c r="E17" s="27">
        <f t="shared" si="0"/>
        <v>-1654237981</v>
      </c>
      <c r="F17" s="28">
        <f t="shared" si="0"/>
        <v>-1628347906</v>
      </c>
      <c r="G17" s="28">
        <f t="shared" si="0"/>
        <v>-4708293</v>
      </c>
      <c r="H17" s="28">
        <f t="shared" si="0"/>
        <v>-121467725</v>
      </c>
      <c r="I17" s="28">
        <f t="shared" si="0"/>
        <v>-109031033</v>
      </c>
      <c r="J17" s="28">
        <f t="shared" si="0"/>
        <v>-235207051</v>
      </c>
      <c r="K17" s="28">
        <f t="shared" si="0"/>
        <v>-98412212</v>
      </c>
      <c r="L17" s="28">
        <f t="shared" si="0"/>
        <v>-121720241</v>
      </c>
      <c r="M17" s="28">
        <f t="shared" si="0"/>
        <v>-175824144</v>
      </c>
      <c r="N17" s="28">
        <f t="shared" si="0"/>
        <v>-395956597</v>
      </c>
      <c r="O17" s="28">
        <f t="shared" si="0"/>
        <v>-122102071</v>
      </c>
      <c r="P17" s="28">
        <f t="shared" si="0"/>
        <v>-101207609</v>
      </c>
      <c r="Q17" s="28">
        <f t="shared" si="0"/>
        <v>-130089830</v>
      </c>
      <c r="R17" s="28">
        <f t="shared" si="0"/>
        <v>-353399510</v>
      </c>
      <c r="S17" s="28">
        <f t="shared" si="0"/>
        <v>-126529572</v>
      </c>
      <c r="T17" s="28">
        <f t="shared" si="0"/>
        <v>-74839909</v>
      </c>
      <c r="U17" s="28">
        <f t="shared" si="0"/>
        <v>-277343143</v>
      </c>
      <c r="V17" s="28">
        <f t="shared" si="0"/>
        <v>-478712624</v>
      </c>
      <c r="W17" s="28">
        <f t="shared" si="0"/>
        <v>-1463275782</v>
      </c>
      <c r="X17" s="28">
        <f t="shared" si="0"/>
        <v>-1628347906</v>
      </c>
      <c r="Y17" s="28">
        <f t="shared" si="0"/>
        <v>165072124</v>
      </c>
      <c r="Z17" s="29">
        <f>+IF(X17&lt;&gt;0,+(Y17/X17)*100,0)</f>
        <v>-10.137398979158942</v>
      </c>
      <c r="AA17" s="30">
        <f>SUM(AA6:AA16)</f>
        <v>-1628347906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1213140</v>
      </c>
      <c r="D24" s="18"/>
      <c r="E24" s="19">
        <v>-1256515</v>
      </c>
      <c r="F24" s="20"/>
      <c r="G24" s="20">
        <v>-7846775</v>
      </c>
      <c r="H24" s="20">
        <v>6440104</v>
      </c>
      <c r="I24" s="20">
        <v>8080308</v>
      </c>
      <c r="J24" s="20">
        <v>6673637</v>
      </c>
      <c r="K24" s="20">
        <v>-5606974</v>
      </c>
      <c r="L24" s="20"/>
      <c r="M24" s="20">
        <v>-5663</v>
      </c>
      <c r="N24" s="20">
        <v>-5612637</v>
      </c>
      <c r="O24" s="20">
        <v>-37729</v>
      </c>
      <c r="P24" s="20">
        <v>43392</v>
      </c>
      <c r="Q24" s="20"/>
      <c r="R24" s="20">
        <v>5663</v>
      </c>
      <c r="S24" s="20"/>
      <c r="T24" s="20"/>
      <c r="U24" s="20"/>
      <c r="V24" s="20"/>
      <c r="W24" s="20">
        <v>1066663</v>
      </c>
      <c r="X24" s="20">
        <v>-1256515</v>
      </c>
      <c r="Y24" s="20">
        <v>2323178</v>
      </c>
      <c r="Z24" s="21">
        <v>-184.89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1213140</v>
      </c>
      <c r="D27" s="26">
        <f>SUM(D21:D26)</f>
        <v>0</v>
      </c>
      <c r="E27" s="27">
        <f t="shared" si="1"/>
        <v>-1256515</v>
      </c>
      <c r="F27" s="28">
        <f t="shared" si="1"/>
        <v>0</v>
      </c>
      <c r="G27" s="28">
        <f t="shared" si="1"/>
        <v>-7846775</v>
      </c>
      <c r="H27" s="28">
        <f t="shared" si="1"/>
        <v>6440104</v>
      </c>
      <c r="I27" s="28">
        <f t="shared" si="1"/>
        <v>8080308</v>
      </c>
      <c r="J27" s="28">
        <f t="shared" si="1"/>
        <v>6673637</v>
      </c>
      <c r="K27" s="28">
        <f t="shared" si="1"/>
        <v>-5606974</v>
      </c>
      <c r="L27" s="28">
        <f t="shared" si="1"/>
        <v>0</v>
      </c>
      <c r="M27" s="28">
        <f t="shared" si="1"/>
        <v>-5663</v>
      </c>
      <c r="N27" s="28">
        <f t="shared" si="1"/>
        <v>-5612637</v>
      </c>
      <c r="O27" s="28">
        <f t="shared" si="1"/>
        <v>-37729</v>
      </c>
      <c r="P27" s="28">
        <f t="shared" si="1"/>
        <v>43392</v>
      </c>
      <c r="Q27" s="28">
        <f t="shared" si="1"/>
        <v>0</v>
      </c>
      <c r="R27" s="28">
        <f t="shared" si="1"/>
        <v>5663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1066663</v>
      </c>
      <c r="X27" s="28">
        <f t="shared" si="1"/>
        <v>-1256515</v>
      </c>
      <c r="Y27" s="28">
        <f t="shared" si="1"/>
        <v>2323178</v>
      </c>
      <c r="Z27" s="29">
        <f>+IF(X27&lt;&gt;0,+(Y27/X27)*100,0)</f>
        <v>-184.89059024365008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24860485</v>
      </c>
      <c r="D33" s="18"/>
      <c r="E33" s="19">
        <v>-24808659</v>
      </c>
      <c r="F33" s="20"/>
      <c r="G33" s="20">
        <v>41806134</v>
      </c>
      <c r="H33" s="36">
        <v>-43155794</v>
      </c>
      <c r="I33" s="36">
        <v>16252</v>
      </c>
      <c r="J33" s="36">
        <v>-1333408</v>
      </c>
      <c r="K33" s="20">
        <v>-2793</v>
      </c>
      <c r="L33" s="20">
        <v>-97716</v>
      </c>
      <c r="M33" s="20">
        <v>67869</v>
      </c>
      <c r="N33" s="20">
        <v>-32640</v>
      </c>
      <c r="O33" s="36">
        <v>44376</v>
      </c>
      <c r="P33" s="36">
        <v>88572</v>
      </c>
      <c r="Q33" s="36">
        <v>-138277</v>
      </c>
      <c r="R33" s="20">
        <v>-5329</v>
      </c>
      <c r="S33" s="20">
        <v>42960</v>
      </c>
      <c r="T33" s="20">
        <v>-4920</v>
      </c>
      <c r="U33" s="20">
        <v>-38890</v>
      </c>
      <c r="V33" s="36">
        <v>-850</v>
      </c>
      <c r="W33" s="36">
        <v>-1372227</v>
      </c>
      <c r="X33" s="36">
        <v>-24808659</v>
      </c>
      <c r="Y33" s="20">
        <v>23436432</v>
      </c>
      <c r="Z33" s="21">
        <v>-94.47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24860485</v>
      </c>
      <c r="D36" s="26">
        <f>SUM(D31:D35)</f>
        <v>0</v>
      </c>
      <c r="E36" s="27">
        <f t="shared" si="2"/>
        <v>-24808659</v>
      </c>
      <c r="F36" s="28">
        <f t="shared" si="2"/>
        <v>0</v>
      </c>
      <c r="G36" s="28">
        <f t="shared" si="2"/>
        <v>41806134</v>
      </c>
      <c r="H36" s="28">
        <f t="shared" si="2"/>
        <v>-43155794</v>
      </c>
      <c r="I36" s="28">
        <f t="shared" si="2"/>
        <v>16252</v>
      </c>
      <c r="J36" s="28">
        <f t="shared" si="2"/>
        <v>-1333408</v>
      </c>
      <c r="K36" s="28">
        <f t="shared" si="2"/>
        <v>-2793</v>
      </c>
      <c r="L36" s="28">
        <f t="shared" si="2"/>
        <v>-97716</v>
      </c>
      <c r="M36" s="28">
        <f t="shared" si="2"/>
        <v>67869</v>
      </c>
      <c r="N36" s="28">
        <f t="shared" si="2"/>
        <v>-32640</v>
      </c>
      <c r="O36" s="28">
        <f t="shared" si="2"/>
        <v>44376</v>
      </c>
      <c r="P36" s="28">
        <f t="shared" si="2"/>
        <v>88572</v>
      </c>
      <c r="Q36" s="28">
        <f t="shared" si="2"/>
        <v>-138277</v>
      </c>
      <c r="R36" s="28">
        <f t="shared" si="2"/>
        <v>-5329</v>
      </c>
      <c r="S36" s="28">
        <f t="shared" si="2"/>
        <v>42960</v>
      </c>
      <c r="T36" s="28">
        <f t="shared" si="2"/>
        <v>-4920</v>
      </c>
      <c r="U36" s="28">
        <f t="shared" si="2"/>
        <v>-38890</v>
      </c>
      <c r="V36" s="28">
        <f t="shared" si="2"/>
        <v>-850</v>
      </c>
      <c r="W36" s="28">
        <f t="shared" si="2"/>
        <v>-1372227</v>
      </c>
      <c r="X36" s="28">
        <f t="shared" si="2"/>
        <v>-24808659</v>
      </c>
      <c r="Y36" s="28">
        <f t="shared" si="2"/>
        <v>23436432</v>
      </c>
      <c r="Z36" s="29">
        <f>+IF(X36&lt;&gt;0,+(Y36/X36)*100,0)</f>
        <v>-94.46875786393775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-1719139583</v>
      </c>
      <c r="D38" s="32">
        <f>+D17+D27+D36</f>
        <v>0</v>
      </c>
      <c r="E38" s="33">
        <f t="shared" si="3"/>
        <v>-1680303155</v>
      </c>
      <c r="F38" s="2">
        <f t="shared" si="3"/>
        <v>-1628347906</v>
      </c>
      <c r="G38" s="2">
        <f t="shared" si="3"/>
        <v>29251066</v>
      </c>
      <c r="H38" s="2">
        <f t="shared" si="3"/>
        <v>-158183415</v>
      </c>
      <c r="I38" s="2">
        <f t="shared" si="3"/>
        <v>-100934473</v>
      </c>
      <c r="J38" s="2">
        <f t="shared" si="3"/>
        <v>-229866822</v>
      </c>
      <c r="K38" s="2">
        <f t="shared" si="3"/>
        <v>-104021979</v>
      </c>
      <c r="L38" s="2">
        <f t="shared" si="3"/>
        <v>-121817957</v>
      </c>
      <c r="M38" s="2">
        <f t="shared" si="3"/>
        <v>-175761938</v>
      </c>
      <c r="N38" s="2">
        <f t="shared" si="3"/>
        <v>-401601874</v>
      </c>
      <c r="O38" s="2">
        <f t="shared" si="3"/>
        <v>-122095424</v>
      </c>
      <c r="P38" s="2">
        <f t="shared" si="3"/>
        <v>-101075645</v>
      </c>
      <c r="Q38" s="2">
        <f t="shared" si="3"/>
        <v>-130228107</v>
      </c>
      <c r="R38" s="2">
        <f t="shared" si="3"/>
        <v>-353399176</v>
      </c>
      <c r="S38" s="2">
        <f t="shared" si="3"/>
        <v>-126486612</v>
      </c>
      <c r="T38" s="2">
        <f t="shared" si="3"/>
        <v>-74844829</v>
      </c>
      <c r="U38" s="2">
        <f t="shared" si="3"/>
        <v>-277382033</v>
      </c>
      <c r="V38" s="2">
        <f t="shared" si="3"/>
        <v>-478713474</v>
      </c>
      <c r="W38" s="2">
        <f t="shared" si="3"/>
        <v>-1463581346</v>
      </c>
      <c r="X38" s="2">
        <f t="shared" si="3"/>
        <v>-1654413080</v>
      </c>
      <c r="Y38" s="2">
        <f t="shared" si="3"/>
        <v>190831734</v>
      </c>
      <c r="Z38" s="34">
        <f>+IF(X38&lt;&gt;0,+(Y38/X38)*100,0)</f>
        <v>-11.534708973650039</v>
      </c>
      <c r="AA38" s="35">
        <f>+AA17+AA27+AA36</f>
        <v>-1628347906</v>
      </c>
    </row>
    <row r="39" spans="1:27" ht="12.75">
      <c r="A39" s="23" t="s">
        <v>59</v>
      </c>
      <c r="B39" s="17"/>
      <c r="C39" s="32">
        <v>33865272</v>
      </c>
      <c r="D39" s="32"/>
      <c r="E39" s="33">
        <v>63993906</v>
      </c>
      <c r="F39" s="2">
        <v>63993906</v>
      </c>
      <c r="G39" s="2">
        <v>-94263827</v>
      </c>
      <c r="H39" s="2">
        <f>+G40+H60</f>
        <v>91663795</v>
      </c>
      <c r="I39" s="2">
        <f>+H40+I60</f>
        <v>-66519620</v>
      </c>
      <c r="J39" s="2">
        <f>+G39</f>
        <v>-94263827</v>
      </c>
      <c r="K39" s="2">
        <f>+I40+K60</f>
        <v>-167454093</v>
      </c>
      <c r="L39" s="2">
        <f>+K40+L60</f>
        <v>-271476072</v>
      </c>
      <c r="M39" s="2">
        <f>+L40+M60</f>
        <v>-393294029</v>
      </c>
      <c r="N39" s="2">
        <f>+K39</f>
        <v>-167454093</v>
      </c>
      <c r="O39" s="2">
        <f>+M40+O60</f>
        <v>-569055967</v>
      </c>
      <c r="P39" s="2">
        <f>+O40+P60</f>
        <v>-691151391</v>
      </c>
      <c r="Q39" s="2">
        <f>+P40+Q60</f>
        <v>-792227036</v>
      </c>
      <c r="R39" s="2">
        <f>+O39</f>
        <v>-569055967</v>
      </c>
      <c r="S39" s="2">
        <f>+Q40+S60</f>
        <v>-922455143</v>
      </c>
      <c r="T39" s="2">
        <f>+S40+T60</f>
        <v>-1048941755</v>
      </c>
      <c r="U39" s="2">
        <f>+T40+U60</f>
        <v>-1123786584</v>
      </c>
      <c r="V39" s="2">
        <f>+S39</f>
        <v>-922455143</v>
      </c>
      <c r="W39" s="2">
        <f>+G39</f>
        <v>-94263827</v>
      </c>
      <c r="X39" s="2">
        <v>5332825</v>
      </c>
      <c r="Y39" s="2">
        <f>+W39-X39</f>
        <v>-99596652</v>
      </c>
      <c r="Z39" s="34">
        <f>+IF(X39&lt;&gt;0,+(Y39/X39)*100,0)</f>
        <v>-1867.6152320768072</v>
      </c>
      <c r="AA39" s="35">
        <v>63993906</v>
      </c>
    </row>
    <row r="40" spans="1:27" ht="12.75">
      <c r="A40" s="41" t="s">
        <v>61</v>
      </c>
      <c r="B40" s="42" t="s">
        <v>60</v>
      </c>
      <c r="C40" s="43">
        <f>+C38+C39</f>
        <v>-1685274311</v>
      </c>
      <c r="D40" s="43">
        <f aca="true" t="shared" si="4" ref="D40:AA40">+D38+D39</f>
        <v>0</v>
      </c>
      <c r="E40" s="44">
        <f t="shared" si="4"/>
        <v>-1616309249</v>
      </c>
      <c r="F40" s="45">
        <f t="shared" si="4"/>
        <v>-1564354000</v>
      </c>
      <c r="G40" s="45">
        <f t="shared" si="4"/>
        <v>-65012761</v>
      </c>
      <c r="H40" s="45">
        <f t="shared" si="4"/>
        <v>-66519620</v>
      </c>
      <c r="I40" s="45">
        <f t="shared" si="4"/>
        <v>-167454093</v>
      </c>
      <c r="J40" s="45">
        <f>+I40</f>
        <v>-167454093</v>
      </c>
      <c r="K40" s="45">
        <f t="shared" si="4"/>
        <v>-271476072</v>
      </c>
      <c r="L40" s="45">
        <f t="shared" si="4"/>
        <v>-393294029</v>
      </c>
      <c r="M40" s="45">
        <f t="shared" si="4"/>
        <v>-569055967</v>
      </c>
      <c r="N40" s="45">
        <f>+M40</f>
        <v>-569055967</v>
      </c>
      <c r="O40" s="45">
        <f t="shared" si="4"/>
        <v>-691151391</v>
      </c>
      <c r="P40" s="45">
        <f t="shared" si="4"/>
        <v>-792227036</v>
      </c>
      <c r="Q40" s="45">
        <f t="shared" si="4"/>
        <v>-922455143</v>
      </c>
      <c r="R40" s="45">
        <f>+Q40</f>
        <v>-922455143</v>
      </c>
      <c r="S40" s="45">
        <f t="shared" si="4"/>
        <v>-1048941755</v>
      </c>
      <c r="T40" s="45">
        <f t="shared" si="4"/>
        <v>-1123786584</v>
      </c>
      <c r="U40" s="45">
        <f t="shared" si="4"/>
        <v>-1401168617</v>
      </c>
      <c r="V40" s="45">
        <f>+U40</f>
        <v>-1401168617</v>
      </c>
      <c r="W40" s="45">
        <f>+V40</f>
        <v>-1401168617</v>
      </c>
      <c r="X40" s="45">
        <f t="shared" si="4"/>
        <v>-1649080255</v>
      </c>
      <c r="Y40" s="45">
        <f t="shared" si="4"/>
        <v>91235082</v>
      </c>
      <c r="Z40" s="46">
        <f>+IF(X40&lt;&gt;0,+(Y40/X40)*100,0)</f>
        <v>-5.532482832377373</v>
      </c>
      <c r="AA40" s="47">
        <f t="shared" si="4"/>
        <v>-1564354000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-94263827</v>
      </c>
      <c r="H60">
        <v>156676556</v>
      </c>
      <c r="J60">
        <v>-94263827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>
        <v>52000</v>
      </c>
      <c r="D10" s="18"/>
      <c r="E10" s="19"/>
      <c r="F10" s="20"/>
      <c r="G10" s="20">
        <v>73649359</v>
      </c>
      <c r="H10" s="20">
        <v>17674043</v>
      </c>
      <c r="I10" s="20"/>
      <c r="J10" s="20">
        <v>91323402</v>
      </c>
      <c r="K10" s="20">
        <v>65973489</v>
      </c>
      <c r="L10" s="20"/>
      <c r="M10" s="20"/>
      <c r="N10" s="20">
        <v>65973489</v>
      </c>
      <c r="O10" s="20">
        <v>98532500</v>
      </c>
      <c r="P10" s="20">
        <v>108011558</v>
      </c>
      <c r="Q10" s="20">
        <v>174423218</v>
      </c>
      <c r="R10" s="20">
        <v>380967276</v>
      </c>
      <c r="S10" s="20">
        <v>2174</v>
      </c>
      <c r="T10" s="20">
        <v>1359905</v>
      </c>
      <c r="U10" s="20">
        <v>3460046</v>
      </c>
      <c r="V10" s="20">
        <v>4822125</v>
      </c>
      <c r="W10" s="20">
        <v>543086292</v>
      </c>
      <c r="X10" s="20"/>
      <c r="Y10" s="20">
        <v>543086292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-1645560569</v>
      </c>
      <c r="D14" s="18"/>
      <c r="E14" s="19">
        <v>-3888322899</v>
      </c>
      <c r="F14" s="20">
        <v>-3747068627</v>
      </c>
      <c r="G14" s="20">
        <v>-159524935</v>
      </c>
      <c r="H14" s="20">
        <v>-379238660</v>
      </c>
      <c r="I14" s="20">
        <v>-291353862</v>
      </c>
      <c r="J14" s="20">
        <v>-830117457</v>
      </c>
      <c r="K14" s="20">
        <v>-255864980</v>
      </c>
      <c r="L14" s="20">
        <v>-193861656</v>
      </c>
      <c r="M14" s="20">
        <v>-282535038</v>
      </c>
      <c r="N14" s="20">
        <v>-732261674</v>
      </c>
      <c r="O14" s="20">
        <v>-296244806</v>
      </c>
      <c r="P14" s="20">
        <v>-340248422</v>
      </c>
      <c r="Q14" s="20">
        <v>-306662828</v>
      </c>
      <c r="R14" s="20">
        <v>-943156056</v>
      </c>
      <c r="S14" s="20">
        <v>-261287258</v>
      </c>
      <c r="T14" s="20">
        <v>-192086943</v>
      </c>
      <c r="U14" s="20">
        <v>-388764803</v>
      </c>
      <c r="V14" s="20">
        <v>-842139004</v>
      </c>
      <c r="W14" s="20">
        <v>-3347674191</v>
      </c>
      <c r="X14" s="20">
        <v>-3747068627</v>
      </c>
      <c r="Y14" s="20">
        <v>399394436</v>
      </c>
      <c r="Z14" s="21">
        <v>-10.66</v>
      </c>
      <c r="AA14" s="22">
        <v>-3747068627</v>
      </c>
    </row>
    <row r="15" spans="1:27" ht="12.75">
      <c r="A15" s="23" t="s">
        <v>42</v>
      </c>
      <c r="B15" s="17"/>
      <c r="C15" s="18">
        <v>-36602557</v>
      </c>
      <c r="D15" s="18"/>
      <c r="E15" s="19">
        <v>-50876578</v>
      </c>
      <c r="F15" s="20">
        <v>-33250848</v>
      </c>
      <c r="G15" s="20"/>
      <c r="H15" s="20">
        <v>-1954916</v>
      </c>
      <c r="I15" s="20"/>
      <c r="J15" s="20">
        <v>-1954916</v>
      </c>
      <c r="K15" s="20"/>
      <c r="L15" s="20"/>
      <c r="M15" s="20">
        <v>-18692868</v>
      </c>
      <c r="N15" s="20">
        <v>-18692868</v>
      </c>
      <c r="O15" s="20"/>
      <c r="P15" s="20">
        <v>-1803161</v>
      </c>
      <c r="Q15" s="20"/>
      <c r="R15" s="20">
        <v>-1803161</v>
      </c>
      <c r="S15" s="20"/>
      <c r="T15" s="20"/>
      <c r="U15" s="20">
        <v>-29083469</v>
      </c>
      <c r="V15" s="20">
        <v>-29083469</v>
      </c>
      <c r="W15" s="20">
        <v>-51534414</v>
      </c>
      <c r="X15" s="20">
        <v>-33250848</v>
      </c>
      <c r="Y15" s="20">
        <v>-18283566</v>
      </c>
      <c r="Z15" s="21">
        <v>54.99</v>
      </c>
      <c r="AA15" s="22">
        <v>-33250848</v>
      </c>
    </row>
    <row r="16" spans="1:27" ht="12.75">
      <c r="A16" s="23" t="s">
        <v>43</v>
      </c>
      <c r="B16" s="17" t="s">
        <v>6</v>
      </c>
      <c r="C16" s="18">
        <v>-22921301</v>
      </c>
      <c r="D16" s="18"/>
      <c r="E16" s="19">
        <v>-17406858</v>
      </c>
      <c r="F16" s="20">
        <v>-17891858</v>
      </c>
      <c r="G16" s="20">
        <v>-205944</v>
      </c>
      <c r="H16" s="20">
        <v>-464675</v>
      </c>
      <c r="I16" s="20">
        <v>-289071</v>
      </c>
      <c r="J16" s="20">
        <v>-959690</v>
      </c>
      <c r="K16" s="20">
        <v>-34935</v>
      </c>
      <c r="L16" s="20">
        <v>-247124</v>
      </c>
      <c r="M16" s="20">
        <v>-245592</v>
      </c>
      <c r="N16" s="20">
        <v>-527651</v>
      </c>
      <c r="O16" s="20">
        <v>-69295</v>
      </c>
      <c r="P16" s="20">
        <v>-238859</v>
      </c>
      <c r="Q16" s="20">
        <v>-246668</v>
      </c>
      <c r="R16" s="20">
        <v>-554822</v>
      </c>
      <c r="S16" s="20">
        <v>-301472</v>
      </c>
      <c r="T16" s="20">
        <v>-279260</v>
      </c>
      <c r="U16" s="20">
        <v>-535507</v>
      </c>
      <c r="V16" s="20">
        <v>-1116239</v>
      </c>
      <c r="W16" s="20">
        <v>-3158402</v>
      </c>
      <c r="X16" s="20">
        <v>-17891858</v>
      </c>
      <c r="Y16" s="20">
        <v>14733456</v>
      </c>
      <c r="Z16" s="21">
        <v>-82.35</v>
      </c>
      <c r="AA16" s="22">
        <v>-17891858</v>
      </c>
    </row>
    <row r="17" spans="1:27" ht="12.75">
      <c r="A17" s="24" t="s">
        <v>44</v>
      </c>
      <c r="B17" s="25"/>
      <c r="C17" s="26">
        <f aca="true" t="shared" si="0" ref="C17:Y17">SUM(C6:C16)</f>
        <v>-1705032427</v>
      </c>
      <c r="D17" s="26">
        <f>SUM(D6:D16)</f>
        <v>0</v>
      </c>
      <c r="E17" s="27">
        <f t="shared" si="0"/>
        <v>-3956606335</v>
      </c>
      <c r="F17" s="28">
        <f t="shared" si="0"/>
        <v>-3798211333</v>
      </c>
      <c r="G17" s="28">
        <f t="shared" si="0"/>
        <v>-86081520</v>
      </c>
      <c r="H17" s="28">
        <f t="shared" si="0"/>
        <v>-363984208</v>
      </c>
      <c r="I17" s="28">
        <f t="shared" si="0"/>
        <v>-291642933</v>
      </c>
      <c r="J17" s="28">
        <f t="shared" si="0"/>
        <v>-741708661</v>
      </c>
      <c r="K17" s="28">
        <f t="shared" si="0"/>
        <v>-189926426</v>
      </c>
      <c r="L17" s="28">
        <f t="shared" si="0"/>
        <v>-194108780</v>
      </c>
      <c r="M17" s="28">
        <f t="shared" si="0"/>
        <v>-301473498</v>
      </c>
      <c r="N17" s="28">
        <f t="shared" si="0"/>
        <v>-685508704</v>
      </c>
      <c r="O17" s="28">
        <f t="shared" si="0"/>
        <v>-197781601</v>
      </c>
      <c r="P17" s="28">
        <f t="shared" si="0"/>
        <v>-234278884</v>
      </c>
      <c r="Q17" s="28">
        <f t="shared" si="0"/>
        <v>-132486278</v>
      </c>
      <c r="R17" s="28">
        <f t="shared" si="0"/>
        <v>-564546763</v>
      </c>
      <c r="S17" s="28">
        <f t="shared" si="0"/>
        <v>-261586556</v>
      </c>
      <c r="T17" s="28">
        <f t="shared" si="0"/>
        <v>-191006298</v>
      </c>
      <c r="U17" s="28">
        <f t="shared" si="0"/>
        <v>-414923733</v>
      </c>
      <c r="V17" s="28">
        <f t="shared" si="0"/>
        <v>-867516587</v>
      </c>
      <c r="W17" s="28">
        <f t="shared" si="0"/>
        <v>-2859280715</v>
      </c>
      <c r="X17" s="28">
        <f t="shared" si="0"/>
        <v>-3798211333</v>
      </c>
      <c r="Y17" s="28">
        <f t="shared" si="0"/>
        <v>938930618</v>
      </c>
      <c r="Z17" s="29">
        <f>+IF(X17&lt;&gt;0,+(Y17/X17)*100,0)</f>
        <v>-24.72033638155647</v>
      </c>
      <c r="AA17" s="30">
        <f>SUM(AA6:AA16)</f>
        <v>-3798211333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75202194</v>
      </c>
      <c r="D21" s="18"/>
      <c r="E21" s="19"/>
      <c r="F21" s="20"/>
      <c r="G21" s="36">
        <v>281438000</v>
      </c>
      <c r="H21" s="36">
        <v>25195964</v>
      </c>
      <c r="I21" s="36"/>
      <c r="J21" s="20">
        <v>306633964</v>
      </c>
      <c r="K21" s="36">
        <v>36600000</v>
      </c>
      <c r="L21" s="36"/>
      <c r="M21" s="20"/>
      <c r="N21" s="36">
        <v>36600000</v>
      </c>
      <c r="O21" s="36">
        <v>101000000</v>
      </c>
      <c r="P21" s="36">
        <v>30000000</v>
      </c>
      <c r="Q21" s="20">
        <v>212817510</v>
      </c>
      <c r="R21" s="36">
        <v>343817510</v>
      </c>
      <c r="S21" s="36">
        <v>40000000</v>
      </c>
      <c r="T21" s="20">
        <v>50000000</v>
      </c>
      <c r="U21" s="36">
        <v>65000000</v>
      </c>
      <c r="V21" s="36">
        <v>155000000</v>
      </c>
      <c r="W21" s="36">
        <v>842051474</v>
      </c>
      <c r="X21" s="20"/>
      <c r="Y21" s="36">
        <v>842051474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2256405</v>
      </c>
      <c r="D23" s="40"/>
      <c r="E23" s="19">
        <v>-341873</v>
      </c>
      <c r="F23" s="20"/>
      <c r="G23" s="36">
        <v>11317</v>
      </c>
      <c r="H23" s="36"/>
      <c r="I23" s="36"/>
      <c r="J23" s="20">
        <v>11317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>
        <v>251278</v>
      </c>
      <c r="V23" s="36">
        <v>251278</v>
      </c>
      <c r="W23" s="36">
        <v>262595</v>
      </c>
      <c r="X23" s="20">
        <v>-341873</v>
      </c>
      <c r="Y23" s="36">
        <v>604468</v>
      </c>
      <c r="Z23" s="37">
        <v>-176.81</v>
      </c>
      <c r="AA23" s="38"/>
    </row>
    <row r="24" spans="1:27" ht="12.75">
      <c r="A24" s="23" t="s">
        <v>49</v>
      </c>
      <c r="B24" s="17"/>
      <c r="C24" s="18">
        <v>1358623</v>
      </c>
      <c r="D24" s="18"/>
      <c r="E24" s="19">
        <v>-1037372</v>
      </c>
      <c r="F24" s="20"/>
      <c r="G24" s="20">
        <v>73099</v>
      </c>
      <c r="H24" s="20"/>
      <c r="I24" s="20"/>
      <c r="J24" s="20">
        <v>73099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v>261969</v>
      </c>
      <c r="V24" s="20">
        <v>261969</v>
      </c>
      <c r="W24" s="20">
        <v>335068</v>
      </c>
      <c r="X24" s="20">
        <v>-1037372</v>
      </c>
      <c r="Y24" s="20">
        <v>1372440</v>
      </c>
      <c r="Z24" s="21">
        <v>-132.3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78817222</v>
      </c>
      <c r="D27" s="26">
        <f>SUM(D21:D26)</f>
        <v>0</v>
      </c>
      <c r="E27" s="27">
        <f t="shared" si="1"/>
        <v>-1379245</v>
      </c>
      <c r="F27" s="28">
        <f t="shared" si="1"/>
        <v>0</v>
      </c>
      <c r="G27" s="28">
        <f t="shared" si="1"/>
        <v>281522416</v>
      </c>
      <c r="H27" s="28">
        <f t="shared" si="1"/>
        <v>25195964</v>
      </c>
      <c r="I27" s="28">
        <f t="shared" si="1"/>
        <v>0</v>
      </c>
      <c r="J27" s="28">
        <f t="shared" si="1"/>
        <v>306718380</v>
      </c>
      <c r="K27" s="28">
        <f t="shared" si="1"/>
        <v>36600000</v>
      </c>
      <c r="L27" s="28">
        <f t="shared" si="1"/>
        <v>0</v>
      </c>
      <c r="M27" s="28">
        <f t="shared" si="1"/>
        <v>0</v>
      </c>
      <c r="N27" s="28">
        <f t="shared" si="1"/>
        <v>36600000</v>
      </c>
      <c r="O27" s="28">
        <f t="shared" si="1"/>
        <v>101000000</v>
      </c>
      <c r="P27" s="28">
        <f t="shared" si="1"/>
        <v>30000000</v>
      </c>
      <c r="Q27" s="28">
        <f t="shared" si="1"/>
        <v>212817510</v>
      </c>
      <c r="R27" s="28">
        <f t="shared" si="1"/>
        <v>343817510</v>
      </c>
      <c r="S27" s="28">
        <f t="shared" si="1"/>
        <v>40000000</v>
      </c>
      <c r="T27" s="28">
        <f t="shared" si="1"/>
        <v>50000000</v>
      </c>
      <c r="U27" s="28">
        <f t="shared" si="1"/>
        <v>65513247</v>
      </c>
      <c r="V27" s="28">
        <f t="shared" si="1"/>
        <v>155513247</v>
      </c>
      <c r="W27" s="28">
        <f t="shared" si="1"/>
        <v>842649137</v>
      </c>
      <c r="X27" s="28">
        <f t="shared" si="1"/>
        <v>-1379245</v>
      </c>
      <c r="Y27" s="28">
        <f t="shared" si="1"/>
        <v>844028382</v>
      </c>
      <c r="Z27" s="29">
        <f>+IF(X27&lt;&gt;0,+(Y27/X27)*100,0)</f>
        <v>-61194.956806078684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-51628032</v>
      </c>
      <c r="D33" s="18"/>
      <c r="E33" s="19">
        <v>48617283</v>
      </c>
      <c r="F33" s="20"/>
      <c r="G33" s="20">
        <v>-4485407</v>
      </c>
      <c r="H33" s="36">
        <v>714482</v>
      </c>
      <c r="I33" s="36">
        <v>-60387</v>
      </c>
      <c r="J33" s="36">
        <v>-3831312</v>
      </c>
      <c r="K33" s="20">
        <v>-67009</v>
      </c>
      <c r="L33" s="20">
        <v>-62627</v>
      </c>
      <c r="M33" s="20">
        <v>38993</v>
      </c>
      <c r="N33" s="20">
        <v>-90643</v>
      </c>
      <c r="O33" s="36">
        <v>4982</v>
      </c>
      <c r="P33" s="36">
        <v>91603</v>
      </c>
      <c r="Q33" s="36">
        <v>-109635</v>
      </c>
      <c r="R33" s="20">
        <v>-13050</v>
      </c>
      <c r="S33" s="20">
        <v>-116665</v>
      </c>
      <c r="T33" s="20">
        <v>51426</v>
      </c>
      <c r="U33" s="20">
        <v>-28325</v>
      </c>
      <c r="V33" s="36">
        <v>-93564</v>
      </c>
      <c r="W33" s="36">
        <v>-4028569</v>
      </c>
      <c r="X33" s="36">
        <v>48617283</v>
      </c>
      <c r="Y33" s="20">
        <v>-52645852</v>
      </c>
      <c r="Z33" s="21">
        <v>-108.29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-51628032</v>
      </c>
      <c r="D36" s="26">
        <f>SUM(D31:D35)</f>
        <v>0</v>
      </c>
      <c r="E36" s="27">
        <f t="shared" si="2"/>
        <v>48617283</v>
      </c>
      <c r="F36" s="28">
        <f t="shared" si="2"/>
        <v>0</v>
      </c>
      <c r="G36" s="28">
        <f t="shared" si="2"/>
        <v>-4485407</v>
      </c>
      <c r="H36" s="28">
        <f t="shared" si="2"/>
        <v>714482</v>
      </c>
      <c r="I36" s="28">
        <f t="shared" si="2"/>
        <v>-60387</v>
      </c>
      <c r="J36" s="28">
        <f t="shared" si="2"/>
        <v>-3831312</v>
      </c>
      <c r="K36" s="28">
        <f t="shared" si="2"/>
        <v>-67009</v>
      </c>
      <c r="L36" s="28">
        <f t="shared" si="2"/>
        <v>-62627</v>
      </c>
      <c r="M36" s="28">
        <f t="shared" si="2"/>
        <v>38993</v>
      </c>
      <c r="N36" s="28">
        <f t="shared" si="2"/>
        <v>-90643</v>
      </c>
      <c r="O36" s="28">
        <f t="shared" si="2"/>
        <v>4982</v>
      </c>
      <c r="P36" s="28">
        <f t="shared" si="2"/>
        <v>91603</v>
      </c>
      <c r="Q36" s="28">
        <f t="shared" si="2"/>
        <v>-109635</v>
      </c>
      <c r="R36" s="28">
        <f t="shared" si="2"/>
        <v>-13050</v>
      </c>
      <c r="S36" s="28">
        <f t="shared" si="2"/>
        <v>-116665</v>
      </c>
      <c r="T36" s="28">
        <f t="shared" si="2"/>
        <v>51426</v>
      </c>
      <c r="U36" s="28">
        <f t="shared" si="2"/>
        <v>-28325</v>
      </c>
      <c r="V36" s="28">
        <f t="shared" si="2"/>
        <v>-93564</v>
      </c>
      <c r="W36" s="28">
        <f t="shared" si="2"/>
        <v>-4028569</v>
      </c>
      <c r="X36" s="28">
        <f t="shared" si="2"/>
        <v>48617283</v>
      </c>
      <c r="Y36" s="28">
        <f t="shared" si="2"/>
        <v>-52645852</v>
      </c>
      <c r="Z36" s="29">
        <f>+IF(X36&lt;&gt;0,+(Y36/X36)*100,0)</f>
        <v>-108.28628987761411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-1677843237</v>
      </c>
      <c r="D38" s="32">
        <f>+D17+D27+D36</f>
        <v>0</v>
      </c>
      <c r="E38" s="33">
        <f t="shared" si="3"/>
        <v>-3909368297</v>
      </c>
      <c r="F38" s="2">
        <f t="shared" si="3"/>
        <v>-3798211333</v>
      </c>
      <c r="G38" s="2">
        <f t="shared" si="3"/>
        <v>190955489</v>
      </c>
      <c r="H38" s="2">
        <f t="shared" si="3"/>
        <v>-338073762</v>
      </c>
      <c r="I38" s="2">
        <f t="shared" si="3"/>
        <v>-291703320</v>
      </c>
      <c r="J38" s="2">
        <f t="shared" si="3"/>
        <v>-438821593</v>
      </c>
      <c r="K38" s="2">
        <f t="shared" si="3"/>
        <v>-153393435</v>
      </c>
      <c r="L38" s="2">
        <f t="shared" si="3"/>
        <v>-194171407</v>
      </c>
      <c r="M38" s="2">
        <f t="shared" si="3"/>
        <v>-301434505</v>
      </c>
      <c r="N38" s="2">
        <f t="shared" si="3"/>
        <v>-648999347</v>
      </c>
      <c r="O38" s="2">
        <f t="shared" si="3"/>
        <v>-96776619</v>
      </c>
      <c r="P38" s="2">
        <f t="shared" si="3"/>
        <v>-204187281</v>
      </c>
      <c r="Q38" s="2">
        <f t="shared" si="3"/>
        <v>80221597</v>
      </c>
      <c r="R38" s="2">
        <f t="shared" si="3"/>
        <v>-220742303</v>
      </c>
      <c r="S38" s="2">
        <f t="shared" si="3"/>
        <v>-221703221</v>
      </c>
      <c r="T38" s="2">
        <f t="shared" si="3"/>
        <v>-140954872</v>
      </c>
      <c r="U38" s="2">
        <f t="shared" si="3"/>
        <v>-349438811</v>
      </c>
      <c r="V38" s="2">
        <f t="shared" si="3"/>
        <v>-712096904</v>
      </c>
      <c r="W38" s="2">
        <f t="shared" si="3"/>
        <v>-2020660147</v>
      </c>
      <c r="X38" s="2">
        <f t="shared" si="3"/>
        <v>-3750973295</v>
      </c>
      <c r="Y38" s="2">
        <f t="shared" si="3"/>
        <v>1730313148</v>
      </c>
      <c r="Z38" s="34">
        <f>+IF(X38&lt;&gt;0,+(Y38/X38)*100,0)</f>
        <v>-46.12971119539789</v>
      </c>
      <c r="AA38" s="35">
        <f>+AA17+AA27+AA36</f>
        <v>-3798211333</v>
      </c>
    </row>
    <row r="39" spans="1:27" ht="12.75">
      <c r="A39" s="23" t="s">
        <v>59</v>
      </c>
      <c r="B39" s="17"/>
      <c r="C39" s="32">
        <v>-2645</v>
      </c>
      <c r="D39" s="32"/>
      <c r="E39" s="33"/>
      <c r="F39" s="2"/>
      <c r="G39" s="2">
        <v>-15000898</v>
      </c>
      <c r="H39" s="2">
        <f>+G40+H60</f>
        <v>175954591</v>
      </c>
      <c r="I39" s="2">
        <f>+H40+I60</f>
        <v>-162119171</v>
      </c>
      <c r="J39" s="2">
        <f>+G39</f>
        <v>-15000898</v>
      </c>
      <c r="K39" s="2">
        <f>+I40+K60</f>
        <v>-453786413</v>
      </c>
      <c r="L39" s="2">
        <f>+K40+L60</f>
        <v>-607179848</v>
      </c>
      <c r="M39" s="2">
        <f>+L40+M60</f>
        <v>-801351255</v>
      </c>
      <c r="N39" s="2">
        <f>+K39</f>
        <v>-453786413</v>
      </c>
      <c r="O39" s="2">
        <f>+M40+O60</f>
        <v>-1102790310</v>
      </c>
      <c r="P39" s="2">
        <f>+O40+P60</f>
        <v>-1214950369</v>
      </c>
      <c r="Q39" s="2">
        <f>+P40+Q60</f>
        <v>-1431183831</v>
      </c>
      <c r="R39" s="2">
        <f>+O39</f>
        <v>-1102790310</v>
      </c>
      <c r="S39" s="2">
        <f>+Q40+S60</f>
        <v>-1350962234</v>
      </c>
      <c r="T39" s="2">
        <f>+S40+T60</f>
        <v>-1572670455</v>
      </c>
      <c r="U39" s="2">
        <f>+T40+U60</f>
        <v>-1713625327</v>
      </c>
      <c r="V39" s="2">
        <f>+S39</f>
        <v>-1350962234</v>
      </c>
      <c r="W39" s="2">
        <f>+G39</f>
        <v>-15000898</v>
      </c>
      <c r="X39" s="2"/>
      <c r="Y39" s="2">
        <f>+W39-X39</f>
        <v>-15000898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-1677845882</v>
      </c>
      <c r="D40" s="43">
        <f aca="true" t="shared" si="4" ref="D40:AA40">+D38+D39</f>
        <v>0</v>
      </c>
      <c r="E40" s="44">
        <f t="shared" si="4"/>
        <v>-3909368297</v>
      </c>
      <c r="F40" s="45">
        <f t="shared" si="4"/>
        <v>-3798211333</v>
      </c>
      <c r="G40" s="45">
        <f t="shared" si="4"/>
        <v>175954591</v>
      </c>
      <c r="H40" s="45">
        <f t="shared" si="4"/>
        <v>-162119171</v>
      </c>
      <c r="I40" s="45">
        <f t="shared" si="4"/>
        <v>-453822491</v>
      </c>
      <c r="J40" s="45">
        <f>+I40</f>
        <v>-453822491</v>
      </c>
      <c r="K40" s="45">
        <f t="shared" si="4"/>
        <v>-607179848</v>
      </c>
      <c r="L40" s="45">
        <f t="shared" si="4"/>
        <v>-801351255</v>
      </c>
      <c r="M40" s="45">
        <f t="shared" si="4"/>
        <v>-1102785760</v>
      </c>
      <c r="N40" s="45">
        <f>+M40</f>
        <v>-1102785760</v>
      </c>
      <c r="O40" s="45">
        <f t="shared" si="4"/>
        <v>-1199566929</v>
      </c>
      <c r="P40" s="45">
        <f t="shared" si="4"/>
        <v>-1419137650</v>
      </c>
      <c r="Q40" s="45">
        <f t="shared" si="4"/>
        <v>-1350962234</v>
      </c>
      <c r="R40" s="45">
        <f>+Q40</f>
        <v>-1350962234</v>
      </c>
      <c r="S40" s="45">
        <f t="shared" si="4"/>
        <v>-1572665455</v>
      </c>
      <c r="T40" s="45">
        <f t="shared" si="4"/>
        <v>-1713625327</v>
      </c>
      <c r="U40" s="45">
        <f t="shared" si="4"/>
        <v>-2063064138</v>
      </c>
      <c r="V40" s="45">
        <f>+U40</f>
        <v>-2063064138</v>
      </c>
      <c r="W40" s="45">
        <f>+V40</f>
        <v>-2063064138</v>
      </c>
      <c r="X40" s="45">
        <f t="shared" si="4"/>
        <v>-3750973295</v>
      </c>
      <c r="Y40" s="45">
        <f t="shared" si="4"/>
        <v>1715312250</v>
      </c>
      <c r="Z40" s="46">
        <f>+IF(X40&lt;&gt;0,+(Y40/X40)*100,0)</f>
        <v>-45.72979104613967</v>
      </c>
      <c r="AA40" s="47">
        <f t="shared" si="4"/>
        <v>-3798211333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-15000898</v>
      </c>
      <c r="J60">
        <v>-15000898</v>
      </c>
      <c r="K60">
        <v>36078</v>
      </c>
      <c r="N60">
        <v>36078</v>
      </c>
      <c r="O60">
        <v>-4550</v>
      </c>
      <c r="P60">
        <v>-15383440</v>
      </c>
      <c r="Q60">
        <v>-12046181</v>
      </c>
      <c r="R60">
        <v>-4550</v>
      </c>
      <c r="T60">
        <v>-5000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4546616700</v>
      </c>
      <c r="D6" s="18"/>
      <c r="E6" s="19"/>
      <c r="F6" s="20"/>
      <c r="G6" s="20">
        <v>123933370</v>
      </c>
      <c r="H6" s="20">
        <v>348391231</v>
      </c>
      <c r="I6" s="20">
        <v>134715853</v>
      </c>
      <c r="J6" s="20">
        <v>607040454</v>
      </c>
      <c r="K6" s="20">
        <v>176212936</v>
      </c>
      <c r="L6" s="20">
        <v>824762185</v>
      </c>
      <c r="M6" s="20">
        <v>406571042</v>
      </c>
      <c r="N6" s="20">
        <v>1407546163</v>
      </c>
      <c r="O6" s="20">
        <v>348563694</v>
      </c>
      <c r="P6" s="20">
        <v>425084473</v>
      </c>
      <c r="Q6" s="20">
        <v>272752446</v>
      </c>
      <c r="R6" s="20">
        <v>1046400613</v>
      </c>
      <c r="S6" s="20">
        <v>103517929</v>
      </c>
      <c r="T6" s="20">
        <v>49555820</v>
      </c>
      <c r="U6" s="20"/>
      <c r="V6" s="20">
        <v>153073749</v>
      </c>
      <c r="W6" s="20">
        <v>3214060979</v>
      </c>
      <c r="X6" s="20"/>
      <c r="Y6" s="20">
        <v>3214060979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-2062945444</v>
      </c>
      <c r="D14" s="18"/>
      <c r="E14" s="19">
        <v>-2246743911</v>
      </c>
      <c r="F14" s="20">
        <v>-1947436011</v>
      </c>
      <c r="G14" s="20">
        <v>-137821485</v>
      </c>
      <c r="H14" s="20">
        <v>-130509468</v>
      </c>
      <c r="I14" s="20">
        <v>-125623294</v>
      </c>
      <c r="J14" s="20">
        <v>-393954247</v>
      </c>
      <c r="K14" s="20">
        <v>-147486045</v>
      </c>
      <c r="L14" s="20">
        <v>-160766887</v>
      </c>
      <c r="M14" s="20">
        <v>-245343764</v>
      </c>
      <c r="N14" s="20">
        <v>-553596696</v>
      </c>
      <c r="O14" s="20">
        <v>-92347133</v>
      </c>
      <c r="P14" s="20">
        <v>-132279683</v>
      </c>
      <c r="Q14" s="20">
        <v>-189992162</v>
      </c>
      <c r="R14" s="20">
        <v>-414618978</v>
      </c>
      <c r="S14" s="20">
        <v>-109491872</v>
      </c>
      <c r="T14" s="20">
        <v>-110671128</v>
      </c>
      <c r="U14" s="20"/>
      <c r="V14" s="20">
        <v>-220163000</v>
      </c>
      <c r="W14" s="20">
        <v>-1582332921</v>
      </c>
      <c r="X14" s="20">
        <v>-1947436011</v>
      </c>
      <c r="Y14" s="20">
        <v>365103090</v>
      </c>
      <c r="Z14" s="21">
        <v>-18.75</v>
      </c>
      <c r="AA14" s="22">
        <v>-1947436011</v>
      </c>
    </row>
    <row r="15" spans="1:27" ht="12.75">
      <c r="A15" s="23" t="s">
        <v>42</v>
      </c>
      <c r="B15" s="17"/>
      <c r="C15" s="18">
        <v>-72736372</v>
      </c>
      <c r="D15" s="18"/>
      <c r="E15" s="19">
        <v>-6322533</v>
      </c>
      <c r="F15" s="20">
        <v>-4386089</v>
      </c>
      <c r="G15" s="20">
        <v>-192127</v>
      </c>
      <c r="H15" s="20">
        <v>-190226</v>
      </c>
      <c r="I15" s="20">
        <v>-354154</v>
      </c>
      <c r="J15" s="20">
        <v>-736507</v>
      </c>
      <c r="K15" s="20">
        <v>-186549</v>
      </c>
      <c r="L15" s="20">
        <v>-178753</v>
      </c>
      <c r="M15" s="20">
        <v>-183031</v>
      </c>
      <c r="N15" s="20">
        <v>-548333</v>
      </c>
      <c r="O15" s="20">
        <v>-180935</v>
      </c>
      <c r="P15" s="20">
        <v>-168217</v>
      </c>
      <c r="Q15" s="20">
        <v>-224239</v>
      </c>
      <c r="R15" s="20">
        <v>-573391</v>
      </c>
      <c r="S15" s="20">
        <v>-169470</v>
      </c>
      <c r="T15" s="20">
        <v>-173128</v>
      </c>
      <c r="U15" s="20"/>
      <c r="V15" s="20">
        <v>-342598</v>
      </c>
      <c r="W15" s="20">
        <v>-2200829</v>
      </c>
      <c r="X15" s="20">
        <v>-4386089</v>
      </c>
      <c r="Y15" s="20">
        <v>2185260</v>
      </c>
      <c r="Z15" s="21">
        <v>-49.82</v>
      </c>
      <c r="AA15" s="22">
        <v>-4386089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2410934884</v>
      </c>
      <c r="D17" s="26">
        <f>SUM(D6:D16)</f>
        <v>0</v>
      </c>
      <c r="E17" s="27">
        <f t="shared" si="0"/>
        <v>-2253066444</v>
      </c>
      <c r="F17" s="28">
        <f t="shared" si="0"/>
        <v>-1951822100</v>
      </c>
      <c r="G17" s="28">
        <f t="shared" si="0"/>
        <v>-14080242</v>
      </c>
      <c r="H17" s="28">
        <f t="shared" si="0"/>
        <v>217691537</v>
      </c>
      <c r="I17" s="28">
        <f t="shared" si="0"/>
        <v>8738405</v>
      </c>
      <c r="J17" s="28">
        <f t="shared" si="0"/>
        <v>212349700</v>
      </c>
      <c r="K17" s="28">
        <f t="shared" si="0"/>
        <v>28540342</v>
      </c>
      <c r="L17" s="28">
        <f t="shared" si="0"/>
        <v>663816545</v>
      </c>
      <c r="M17" s="28">
        <f t="shared" si="0"/>
        <v>161044247</v>
      </c>
      <c r="N17" s="28">
        <f t="shared" si="0"/>
        <v>853401134</v>
      </c>
      <c r="O17" s="28">
        <f t="shared" si="0"/>
        <v>256035626</v>
      </c>
      <c r="P17" s="28">
        <f t="shared" si="0"/>
        <v>292636573</v>
      </c>
      <c r="Q17" s="28">
        <f t="shared" si="0"/>
        <v>82536045</v>
      </c>
      <c r="R17" s="28">
        <f t="shared" si="0"/>
        <v>631208244</v>
      </c>
      <c r="S17" s="28">
        <f t="shared" si="0"/>
        <v>-6143413</v>
      </c>
      <c r="T17" s="28">
        <f t="shared" si="0"/>
        <v>-61288436</v>
      </c>
      <c r="U17" s="28">
        <f t="shared" si="0"/>
        <v>0</v>
      </c>
      <c r="V17" s="28">
        <f t="shared" si="0"/>
        <v>-67431849</v>
      </c>
      <c r="W17" s="28">
        <f t="shared" si="0"/>
        <v>1629527229</v>
      </c>
      <c r="X17" s="28">
        <f t="shared" si="0"/>
        <v>-1951822100</v>
      </c>
      <c r="Y17" s="28">
        <f t="shared" si="0"/>
        <v>3581349329</v>
      </c>
      <c r="Z17" s="29">
        <f>+IF(X17&lt;&gt;0,+(Y17/X17)*100,0)</f>
        <v>-183.48748735860713</v>
      </c>
      <c r="AA17" s="30">
        <f>SUM(AA6:AA16)</f>
        <v>-1951822100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65817010</v>
      </c>
      <c r="D33" s="18"/>
      <c r="E33" s="19">
        <v>-31817010</v>
      </c>
      <c r="F33" s="20"/>
      <c r="G33" s="20">
        <v>55205251</v>
      </c>
      <c r="H33" s="36">
        <v>-57793247</v>
      </c>
      <c r="I33" s="36">
        <v>7964674</v>
      </c>
      <c r="J33" s="36">
        <v>5376678</v>
      </c>
      <c r="K33" s="20">
        <v>-8025167</v>
      </c>
      <c r="L33" s="20">
        <v>-64341</v>
      </c>
      <c r="M33" s="20">
        <v>74814</v>
      </c>
      <c r="N33" s="20">
        <v>-8014694</v>
      </c>
      <c r="O33" s="36">
        <v>249907</v>
      </c>
      <c r="P33" s="36">
        <v>-254923</v>
      </c>
      <c r="Q33" s="36">
        <v>-48373</v>
      </c>
      <c r="R33" s="20">
        <v>-53389</v>
      </c>
      <c r="S33" s="20">
        <v>-141921</v>
      </c>
      <c r="T33" s="20">
        <v>4251</v>
      </c>
      <c r="U33" s="20">
        <v>-4251</v>
      </c>
      <c r="V33" s="36">
        <v>-141921</v>
      </c>
      <c r="W33" s="36">
        <v>-2833326</v>
      </c>
      <c r="X33" s="36">
        <v>-31817010</v>
      </c>
      <c r="Y33" s="20">
        <v>28983684</v>
      </c>
      <c r="Z33" s="21">
        <v>-91.09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65817010</v>
      </c>
      <c r="D36" s="26">
        <f>SUM(D31:D35)</f>
        <v>0</v>
      </c>
      <c r="E36" s="27">
        <f t="shared" si="2"/>
        <v>-31817010</v>
      </c>
      <c r="F36" s="28">
        <f t="shared" si="2"/>
        <v>0</v>
      </c>
      <c r="G36" s="28">
        <f t="shared" si="2"/>
        <v>55205251</v>
      </c>
      <c r="H36" s="28">
        <f t="shared" si="2"/>
        <v>-57793247</v>
      </c>
      <c r="I36" s="28">
        <f t="shared" si="2"/>
        <v>7964674</v>
      </c>
      <c r="J36" s="28">
        <f t="shared" si="2"/>
        <v>5376678</v>
      </c>
      <c r="K36" s="28">
        <f t="shared" si="2"/>
        <v>-8025167</v>
      </c>
      <c r="L36" s="28">
        <f t="shared" si="2"/>
        <v>-64341</v>
      </c>
      <c r="M36" s="28">
        <f t="shared" si="2"/>
        <v>74814</v>
      </c>
      <c r="N36" s="28">
        <f t="shared" si="2"/>
        <v>-8014694</v>
      </c>
      <c r="O36" s="28">
        <f t="shared" si="2"/>
        <v>249907</v>
      </c>
      <c r="P36" s="28">
        <f t="shared" si="2"/>
        <v>-254923</v>
      </c>
      <c r="Q36" s="28">
        <f t="shared" si="2"/>
        <v>-48373</v>
      </c>
      <c r="R36" s="28">
        <f t="shared" si="2"/>
        <v>-53389</v>
      </c>
      <c r="S36" s="28">
        <f t="shared" si="2"/>
        <v>-141921</v>
      </c>
      <c r="T36" s="28">
        <f t="shared" si="2"/>
        <v>4251</v>
      </c>
      <c r="U36" s="28">
        <f t="shared" si="2"/>
        <v>-4251</v>
      </c>
      <c r="V36" s="28">
        <f t="shared" si="2"/>
        <v>-141921</v>
      </c>
      <c r="W36" s="28">
        <f t="shared" si="2"/>
        <v>-2833326</v>
      </c>
      <c r="X36" s="28">
        <f t="shared" si="2"/>
        <v>-31817010</v>
      </c>
      <c r="Y36" s="28">
        <f t="shared" si="2"/>
        <v>28983684</v>
      </c>
      <c r="Z36" s="29">
        <f>+IF(X36&lt;&gt;0,+(Y36/X36)*100,0)</f>
        <v>-91.09493318196776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2476751894</v>
      </c>
      <c r="D38" s="32">
        <f>+D17+D27+D36</f>
        <v>0</v>
      </c>
      <c r="E38" s="33">
        <f t="shared" si="3"/>
        <v>-2284883454</v>
      </c>
      <c r="F38" s="2">
        <f t="shared" si="3"/>
        <v>-1951822100</v>
      </c>
      <c r="G38" s="2">
        <f t="shared" si="3"/>
        <v>41125009</v>
      </c>
      <c r="H38" s="2">
        <f t="shared" si="3"/>
        <v>159898290</v>
      </c>
      <c r="I38" s="2">
        <f t="shared" si="3"/>
        <v>16703079</v>
      </c>
      <c r="J38" s="2">
        <f t="shared" si="3"/>
        <v>217726378</v>
      </c>
      <c r="K38" s="2">
        <f t="shared" si="3"/>
        <v>20515175</v>
      </c>
      <c r="L38" s="2">
        <f t="shared" si="3"/>
        <v>663752204</v>
      </c>
      <c r="M38" s="2">
        <f t="shared" si="3"/>
        <v>161119061</v>
      </c>
      <c r="N38" s="2">
        <f t="shared" si="3"/>
        <v>845386440</v>
      </c>
      <c r="O38" s="2">
        <f t="shared" si="3"/>
        <v>256285533</v>
      </c>
      <c r="P38" s="2">
        <f t="shared" si="3"/>
        <v>292381650</v>
      </c>
      <c r="Q38" s="2">
        <f t="shared" si="3"/>
        <v>82487672</v>
      </c>
      <c r="R38" s="2">
        <f t="shared" si="3"/>
        <v>631154855</v>
      </c>
      <c r="S38" s="2">
        <f t="shared" si="3"/>
        <v>-6285334</v>
      </c>
      <c r="T38" s="2">
        <f t="shared" si="3"/>
        <v>-61284185</v>
      </c>
      <c r="U38" s="2">
        <f t="shared" si="3"/>
        <v>-4251</v>
      </c>
      <c r="V38" s="2">
        <f t="shared" si="3"/>
        <v>-67573770</v>
      </c>
      <c r="W38" s="2">
        <f t="shared" si="3"/>
        <v>1626693903</v>
      </c>
      <c r="X38" s="2">
        <f t="shared" si="3"/>
        <v>-1983639110</v>
      </c>
      <c r="Y38" s="2">
        <f t="shared" si="3"/>
        <v>3610333013</v>
      </c>
      <c r="Z38" s="34">
        <f>+IF(X38&lt;&gt;0,+(Y38/X38)*100,0)</f>
        <v>-182.00553693458886</v>
      </c>
      <c r="AA38" s="35">
        <f>+AA17+AA27+AA36</f>
        <v>-1951822100</v>
      </c>
    </row>
    <row r="39" spans="1:27" ht="12.75">
      <c r="A39" s="23" t="s">
        <v>59</v>
      </c>
      <c r="B39" s="17"/>
      <c r="C39" s="32">
        <v>-476008737</v>
      </c>
      <c r="D39" s="32"/>
      <c r="E39" s="33">
        <v>110000000</v>
      </c>
      <c r="F39" s="2">
        <v>110000000</v>
      </c>
      <c r="G39" s="2">
        <v>-209815456</v>
      </c>
      <c r="H39" s="2">
        <f>+G40+H60</f>
        <v>-11265390</v>
      </c>
      <c r="I39" s="2">
        <f>+H40+I60</f>
        <v>148602900</v>
      </c>
      <c r="J39" s="2">
        <f>+G39</f>
        <v>-209815456</v>
      </c>
      <c r="K39" s="2">
        <f>+I40+K60</f>
        <v>165305979</v>
      </c>
      <c r="L39" s="2">
        <f>+K40+L60</f>
        <v>185821154</v>
      </c>
      <c r="M39" s="2">
        <f>+L40+M60</f>
        <v>849573358</v>
      </c>
      <c r="N39" s="2">
        <f>+K39</f>
        <v>165305979</v>
      </c>
      <c r="O39" s="2">
        <f>+M40+O60</f>
        <v>1010692419</v>
      </c>
      <c r="P39" s="2">
        <f>+O40+P60</f>
        <v>1266977952</v>
      </c>
      <c r="Q39" s="2">
        <f>+P40+Q60</f>
        <v>1559359602</v>
      </c>
      <c r="R39" s="2">
        <f>+O39</f>
        <v>1010692419</v>
      </c>
      <c r="S39" s="2">
        <f>+Q40+S60</f>
        <v>1641847274</v>
      </c>
      <c r="T39" s="2">
        <f>+S40+T60</f>
        <v>1635561940</v>
      </c>
      <c r="U39" s="2">
        <f>+T40+U60</f>
        <v>1574277755</v>
      </c>
      <c r="V39" s="2">
        <f>+S39</f>
        <v>1641847274</v>
      </c>
      <c r="W39" s="2">
        <f>+G39</f>
        <v>-209815456</v>
      </c>
      <c r="X39" s="2">
        <v>9166666</v>
      </c>
      <c r="Y39" s="2">
        <f>+W39-X39</f>
        <v>-218982122</v>
      </c>
      <c r="Z39" s="34">
        <f>+IF(X39&lt;&gt;0,+(Y39/X39)*100,0)</f>
        <v>-2388.896050101531</v>
      </c>
      <c r="AA39" s="35">
        <v>110000000</v>
      </c>
    </row>
    <row r="40" spans="1:27" ht="12.75">
      <c r="A40" s="41" t="s">
        <v>61</v>
      </c>
      <c r="B40" s="42" t="s">
        <v>60</v>
      </c>
      <c r="C40" s="43">
        <f>+C38+C39</f>
        <v>2000743157</v>
      </c>
      <c r="D40" s="43">
        <f aca="true" t="shared" si="4" ref="D40:AA40">+D38+D39</f>
        <v>0</v>
      </c>
      <c r="E40" s="44">
        <f t="shared" si="4"/>
        <v>-2174883454</v>
      </c>
      <c r="F40" s="45">
        <f t="shared" si="4"/>
        <v>-1841822100</v>
      </c>
      <c r="G40" s="45">
        <f t="shared" si="4"/>
        <v>-168690447</v>
      </c>
      <c r="H40" s="45">
        <f t="shared" si="4"/>
        <v>148632900</v>
      </c>
      <c r="I40" s="45">
        <f t="shared" si="4"/>
        <v>165305979</v>
      </c>
      <c r="J40" s="45">
        <f>+I40</f>
        <v>165305979</v>
      </c>
      <c r="K40" s="45">
        <f t="shared" si="4"/>
        <v>185821154</v>
      </c>
      <c r="L40" s="45">
        <f t="shared" si="4"/>
        <v>849573358</v>
      </c>
      <c r="M40" s="45">
        <f t="shared" si="4"/>
        <v>1010692419</v>
      </c>
      <c r="N40" s="45">
        <f>+M40</f>
        <v>1010692419</v>
      </c>
      <c r="O40" s="45">
        <f t="shared" si="4"/>
        <v>1266977952</v>
      </c>
      <c r="P40" s="45">
        <f t="shared" si="4"/>
        <v>1559359602</v>
      </c>
      <c r="Q40" s="45">
        <f t="shared" si="4"/>
        <v>1641847274</v>
      </c>
      <c r="R40" s="45">
        <f>+Q40</f>
        <v>1641847274</v>
      </c>
      <c r="S40" s="45">
        <f t="shared" si="4"/>
        <v>1635561940</v>
      </c>
      <c r="T40" s="45">
        <f t="shared" si="4"/>
        <v>1574277755</v>
      </c>
      <c r="U40" s="45">
        <f t="shared" si="4"/>
        <v>1574273504</v>
      </c>
      <c r="V40" s="45">
        <f>+U40</f>
        <v>1574273504</v>
      </c>
      <c r="W40" s="45">
        <f>+V40</f>
        <v>1574273504</v>
      </c>
      <c r="X40" s="45">
        <f t="shared" si="4"/>
        <v>-1974472444</v>
      </c>
      <c r="Y40" s="45">
        <f t="shared" si="4"/>
        <v>3391350891</v>
      </c>
      <c r="Z40" s="46">
        <f>+IF(X40&lt;&gt;0,+(Y40/X40)*100,0)</f>
        <v>-171.75984913365548</v>
      </c>
      <c r="AA40" s="47">
        <f t="shared" si="4"/>
        <v>-1841822100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-209815456</v>
      </c>
      <c r="H60">
        <v>157425057</v>
      </c>
      <c r="I60">
        <v>-30000</v>
      </c>
      <c r="J60">
        <v>-209815456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185795634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1139487087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-1205766812</v>
      </c>
      <c r="D14" s="18"/>
      <c r="E14" s="19">
        <v>-1526653178</v>
      </c>
      <c r="F14" s="20">
        <v>-1592966530</v>
      </c>
      <c r="G14" s="20">
        <v>-16296463</v>
      </c>
      <c r="H14" s="20">
        <v>-78174220</v>
      </c>
      <c r="I14" s="20">
        <v>-100939518</v>
      </c>
      <c r="J14" s="20">
        <v>-195410201</v>
      </c>
      <c r="K14" s="20">
        <v>-66687092</v>
      </c>
      <c r="L14" s="20">
        <v>-81787645</v>
      </c>
      <c r="M14" s="20">
        <v>-56111254</v>
      </c>
      <c r="N14" s="20">
        <v>-204585991</v>
      </c>
      <c r="O14" s="20">
        <v>-47660013</v>
      </c>
      <c r="P14" s="20">
        <v>-92331593</v>
      </c>
      <c r="Q14" s="20">
        <v>-182174825</v>
      </c>
      <c r="R14" s="20">
        <v>-322166431</v>
      </c>
      <c r="S14" s="20">
        <v>-49336918</v>
      </c>
      <c r="T14" s="20">
        <v>-64670890</v>
      </c>
      <c r="U14" s="20"/>
      <c r="V14" s="20">
        <v>-114007808</v>
      </c>
      <c r="W14" s="20">
        <v>-836170431</v>
      </c>
      <c r="X14" s="20">
        <v>-1592966530</v>
      </c>
      <c r="Y14" s="20">
        <v>756796099</v>
      </c>
      <c r="Z14" s="21">
        <v>-47.51</v>
      </c>
      <c r="AA14" s="22">
        <v>-1592966530</v>
      </c>
    </row>
    <row r="15" spans="1:27" ht="12.75">
      <c r="A15" s="23" t="s">
        <v>42</v>
      </c>
      <c r="B15" s="17"/>
      <c r="C15" s="18">
        <v>-1818446</v>
      </c>
      <c r="D15" s="18"/>
      <c r="E15" s="19">
        <v>-40000</v>
      </c>
      <c r="F15" s="20">
        <v>-40000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v>-4426</v>
      </c>
      <c r="Q15" s="20"/>
      <c r="R15" s="20">
        <v>-4426</v>
      </c>
      <c r="S15" s="20"/>
      <c r="T15" s="20"/>
      <c r="U15" s="20"/>
      <c r="V15" s="20"/>
      <c r="W15" s="20">
        <v>-4426</v>
      </c>
      <c r="X15" s="20">
        <v>-40000</v>
      </c>
      <c r="Y15" s="20">
        <v>35574</v>
      </c>
      <c r="Z15" s="21">
        <v>-88.94</v>
      </c>
      <c r="AA15" s="22">
        <v>-40000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-1207585258</v>
      </c>
      <c r="D17" s="26">
        <f>SUM(D6:D16)</f>
        <v>0</v>
      </c>
      <c r="E17" s="27">
        <f t="shared" si="0"/>
        <v>-201410457</v>
      </c>
      <c r="F17" s="28">
        <f t="shared" si="0"/>
        <v>-1593006530</v>
      </c>
      <c r="G17" s="28">
        <f t="shared" si="0"/>
        <v>-16296463</v>
      </c>
      <c r="H17" s="28">
        <f t="shared" si="0"/>
        <v>-78174220</v>
      </c>
      <c r="I17" s="28">
        <f t="shared" si="0"/>
        <v>-100939518</v>
      </c>
      <c r="J17" s="28">
        <f t="shared" si="0"/>
        <v>-195410201</v>
      </c>
      <c r="K17" s="28">
        <f t="shared" si="0"/>
        <v>-66687092</v>
      </c>
      <c r="L17" s="28">
        <f t="shared" si="0"/>
        <v>-81787645</v>
      </c>
      <c r="M17" s="28">
        <f t="shared" si="0"/>
        <v>-56111254</v>
      </c>
      <c r="N17" s="28">
        <f t="shared" si="0"/>
        <v>-204585991</v>
      </c>
      <c r="O17" s="28">
        <f t="shared" si="0"/>
        <v>-47660013</v>
      </c>
      <c r="P17" s="28">
        <f t="shared" si="0"/>
        <v>-92336019</v>
      </c>
      <c r="Q17" s="28">
        <f t="shared" si="0"/>
        <v>-182174825</v>
      </c>
      <c r="R17" s="28">
        <f t="shared" si="0"/>
        <v>-322170857</v>
      </c>
      <c r="S17" s="28">
        <f t="shared" si="0"/>
        <v>-49336918</v>
      </c>
      <c r="T17" s="28">
        <f t="shared" si="0"/>
        <v>-64670890</v>
      </c>
      <c r="U17" s="28">
        <f t="shared" si="0"/>
        <v>0</v>
      </c>
      <c r="V17" s="28">
        <f t="shared" si="0"/>
        <v>-114007808</v>
      </c>
      <c r="W17" s="28">
        <f t="shared" si="0"/>
        <v>-836174857</v>
      </c>
      <c r="X17" s="28">
        <f t="shared" si="0"/>
        <v>-1593006530</v>
      </c>
      <c r="Y17" s="28">
        <f t="shared" si="0"/>
        <v>756831673</v>
      </c>
      <c r="Z17" s="29">
        <f>+IF(X17&lt;&gt;0,+(Y17/X17)*100,0)</f>
        <v>-47.50964034026904</v>
      </c>
      <c r="AA17" s="30">
        <f>SUM(AA6:AA16)</f>
        <v>-1593006530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-191735</v>
      </c>
      <c r="D23" s="40"/>
      <c r="E23" s="19">
        <v>184640</v>
      </c>
      <c r="F23" s="20">
        <v>-184639</v>
      </c>
      <c r="G23" s="36">
        <v>8558</v>
      </c>
      <c r="H23" s="36">
        <v>5</v>
      </c>
      <c r="I23" s="36">
        <v>-10620</v>
      </c>
      <c r="J23" s="20">
        <v>-2057</v>
      </c>
      <c r="K23" s="36">
        <v>-456</v>
      </c>
      <c r="L23" s="36">
        <v>-47</v>
      </c>
      <c r="M23" s="20"/>
      <c r="N23" s="36">
        <v>-503</v>
      </c>
      <c r="O23" s="36">
        <v>9579</v>
      </c>
      <c r="P23" s="36">
        <v>-9597</v>
      </c>
      <c r="Q23" s="20">
        <v>-2594</v>
      </c>
      <c r="R23" s="36">
        <v>-2612</v>
      </c>
      <c r="S23" s="36">
        <v>5166</v>
      </c>
      <c r="T23" s="20">
        <v>628</v>
      </c>
      <c r="U23" s="36">
        <v>-622</v>
      </c>
      <c r="V23" s="36">
        <v>5172</v>
      </c>
      <c r="W23" s="36"/>
      <c r="X23" s="20">
        <v>1</v>
      </c>
      <c r="Y23" s="36">
        <v>-1</v>
      </c>
      <c r="Z23" s="37">
        <v>-100</v>
      </c>
      <c r="AA23" s="38">
        <v>-184639</v>
      </c>
    </row>
    <row r="24" spans="1:27" ht="12.75">
      <c r="A24" s="23" t="s">
        <v>49</v>
      </c>
      <c r="B24" s="17"/>
      <c r="C24" s="18">
        <v>-5255946</v>
      </c>
      <c r="D24" s="18"/>
      <c r="E24" s="19">
        <v>1739313</v>
      </c>
      <c r="F24" s="20">
        <v>-1739313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>
        <v>-1739313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-5447681</v>
      </c>
      <c r="D27" s="26">
        <f>SUM(D21:D26)</f>
        <v>0</v>
      </c>
      <c r="E27" s="27">
        <f t="shared" si="1"/>
        <v>1923953</v>
      </c>
      <c r="F27" s="28">
        <f t="shared" si="1"/>
        <v>-1923952</v>
      </c>
      <c r="G27" s="28">
        <f t="shared" si="1"/>
        <v>8558</v>
      </c>
      <c r="H27" s="28">
        <f t="shared" si="1"/>
        <v>5</v>
      </c>
      <c r="I27" s="28">
        <f t="shared" si="1"/>
        <v>-10620</v>
      </c>
      <c r="J27" s="28">
        <f t="shared" si="1"/>
        <v>-2057</v>
      </c>
      <c r="K27" s="28">
        <f t="shared" si="1"/>
        <v>-456</v>
      </c>
      <c r="L27" s="28">
        <f t="shared" si="1"/>
        <v>-47</v>
      </c>
      <c r="M27" s="28">
        <f t="shared" si="1"/>
        <v>0</v>
      </c>
      <c r="N27" s="28">
        <f t="shared" si="1"/>
        <v>-503</v>
      </c>
      <c r="O27" s="28">
        <f t="shared" si="1"/>
        <v>9579</v>
      </c>
      <c r="P27" s="28">
        <f t="shared" si="1"/>
        <v>-9597</v>
      </c>
      <c r="Q27" s="28">
        <f t="shared" si="1"/>
        <v>-2594</v>
      </c>
      <c r="R27" s="28">
        <f t="shared" si="1"/>
        <v>-2612</v>
      </c>
      <c r="S27" s="28">
        <f t="shared" si="1"/>
        <v>5166</v>
      </c>
      <c r="T27" s="28">
        <f t="shared" si="1"/>
        <v>628</v>
      </c>
      <c r="U27" s="28">
        <f t="shared" si="1"/>
        <v>-622</v>
      </c>
      <c r="V27" s="28">
        <f t="shared" si="1"/>
        <v>5172</v>
      </c>
      <c r="W27" s="28">
        <f t="shared" si="1"/>
        <v>0</v>
      </c>
      <c r="X27" s="28">
        <f t="shared" si="1"/>
        <v>1</v>
      </c>
      <c r="Y27" s="28">
        <f t="shared" si="1"/>
        <v>-1</v>
      </c>
      <c r="Z27" s="29">
        <f>+IF(X27&lt;&gt;0,+(Y27/X27)*100,0)</f>
        <v>-100</v>
      </c>
      <c r="AA27" s="30">
        <f>SUM(AA21:AA26)</f>
        <v>-1923952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-2118643</v>
      </c>
      <c r="D33" s="18"/>
      <c r="E33" s="19"/>
      <c r="F33" s="20">
        <v>1</v>
      </c>
      <c r="G33" s="20">
        <v>-6333</v>
      </c>
      <c r="H33" s="36">
        <v>-4791</v>
      </c>
      <c r="I33" s="36">
        <v>21397</v>
      </c>
      <c r="J33" s="36">
        <v>10273</v>
      </c>
      <c r="K33" s="20">
        <v>-522141</v>
      </c>
      <c r="L33" s="20">
        <v>246864</v>
      </c>
      <c r="M33" s="20">
        <v>185091</v>
      </c>
      <c r="N33" s="20">
        <v>-90186</v>
      </c>
      <c r="O33" s="36">
        <v>-223376</v>
      </c>
      <c r="P33" s="36">
        <v>61747</v>
      </c>
      <c r="Q33" s="36">
        <v>209722</v>
      </c>
      <c r="R33" s="20">
        <v>48093</v>
      </c>
      <c r="S33" s="20">
        <v>18677</v>
      </c>
      <c r="T33" s="20">
        <v>-4412</v>
      </c>
      <c r="U33" s="20">
        <v>17555</v>
      </c>
      <c r="V33" s="36">
        <v>31820</v>
      </c>
      <c r="W33" s="36"/>
      <c r="X33" s="36">
        <v>1</v>
      </c>
      <c r="Y33" s="20">
        <v>-1</v>
      </c>
      <c r="Z33" s="21">
        <v>-100</v>
      </c>
      <c r="AA33" s="22">
        <v>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-2118643</v>
      </c>
      <c r="D36" s="26">
        <f>SUM(D31:D35)</f>
        <v>0</v>
      </c>
      <c r="E36" s="27">
        <f t="shared" si="2"/>
        <v>0</v>
      </c>
      <c r="F36" s="28">
        <f t="shared" si="2"/>
        <v>1</v>
      </c>
      <c r="G36" s="28">
        <f t="shared" si="2"/>
        <v>-6333</v>
      </c>
      <c r="H36" s="28">
        <f t="shared" si="2"/>
        <v>-4791</v>
      </c>
      <c r="I36" s="28">
        <f t="shared" si="2"/>
        <v>21397</v>
      </c>
      <c r="J36" s="28">
        <f t="shared" si="2"/>
        <v>10273</v>
      </c>
      <c r="K36" s="28">
        <f t="shared" si="2"/>
        <v>-522141</v>
      </c>
      <c r="L36" s="28">
        <f t="shared" si="2"/>
        <v>246864</v>
      </c>
      <c r="M36" s="28">
        <f t="shared" si="2"/>
        <v>185091</v>
      </c>
      <c r="N36" s="28">
        <f t="shared" si="2"/>
        <v>-90186</v>
      </c>
      <c r="O36" s="28">
        <f t="shared" si="2"/>
        <v>-223376</v>
      </c>
      <c r="P36" s="28">
        <f t="shared" si="2"/>
        <v>61747</v>
      </c>
      <c r="Q36" s="28">
        <f t="shared" si="2"/>
        <v>209722</v>
      </c>
      <c r="R36" s="28">
        <f t="shared" si="2"/>
        <v>48093</v>
      </c>
      <c r="S36" s="28">
        <f t="shared" si="2"/>
        <v>18677</v>
      </c>
      <c r="T36" s="28">
        <f t="shared" si="2"/>
        <v>-4412</v>
      </c>
      <c r="U36" s="28">
        <f t="shared" si="2"/>
        <v>17555</v>
      </c>
      <c r="V36" s="28">
        <f t="shared" si="2"/>
        <v>31820</v>
      </c>
      <c r="W36" s="28">
        <f t="shared" si="2"/>
        <v>0</v>
      </c>
      <c r="X36" s="28">
        <f t="shared" si="2"/>
        <v>1</v>
      </c>
      <c r="Y36" s="28">
        <f t="shared" si="2"/>
        <v>-1</v>
      </c>
      <c r="Z36" s="29">
        <f>+IF(X36&lt;&gt;0,+(Y36/X36)*100,0)</f>
        <v>-100</v>
      </c>
      <c r="AA36" s="30">
        <f>SUM(AA31:AA35)</f>
        <v>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-1215151582</v>
      </c>
      <c r="D38" s="32">
        <f>+D17+D27+D36</f>
        <v>0</v>
      </c>
      <c r="E38" s="33">
        <f t="shared" si="3"/>
        <v>-199486504</v>
      </c>
      <c r="F38" s="2">
        <f t="shared" si="3"/>
        <v>-1594930481</v>
      </c>
      <c r="G38" s="2">
        <f t="shared" si="3"/>
        <v>-16294238</v>
      </c>
      <c r="H38" s="2">
        <f t="shared" si="3"/>
        <v>-78179006</v>
      </c>
      <c r="I38" s="2">
        <f t="shared" si="3"/>
        <v>-100928741</v>
      </c>
      <c r="J38" s="2">
        <f t="shared" si="3"/>
        <v>-195401985</v>
      </c>
      <c r="K38" s="2">
        <f t="shared" si="3"/>
        <v>-67209689</v>
      </c>
      <c r="L38" s="2">
        <f t="shared" si="3"/>
        <v>-81540828</v>
      </c>
      <c r="M38" s="2">
        <f t="shared" si="3"/>
        <v>-55926163</v>
      </c>
      <c r="N38" s="2">
        <f t="shared" si="3"/>
        <v>-204676680</v>
      </c>
      <c r="O38" s="2">
        <f t="shared" si="3"/>
        <v>-47873810</v>
      </c>
      <c r="P38" s="2">
        <f t="shared" si="3"/>
        <v>-92283869</v>
      </c>
      <c r="Q38" s="2">
        <f t="shared" si="3"/>
        <v>-181967697</v>
      </c>
      <c r="R38" s="2">
        <f t="shared" si="3"/>
        <v>-322125376</v>
      </c>
      <c r="S38" s="2">
        <f t="shared" si="3"/>
        <v>-49313075</v>
      </c>
      <c r="T38" s="2">
        <f t="shared" si="3"/>
        <v>-64674674</v>
      </c>
      <c r="U38" s="2">
        <f t="shared" si="3"/>
        <v>16933</v>
      </c>
      <c r="V38" s="2">
        <f t="shared" si="3"/>
        <v>-113970816</v>
      </c>
      <c r="W38" s="2">
        <f t="shared" si="3"/>
        <v>-836174857</v>
      </c>
      <c r="X38" s="2">
        <f t="shared" si="3"/>
        <v>-1593006528</v>
      </c>
      <c r="Y38" s="2">
        <f t="shared" si="3"/>
        <v>756831671</v>
      </c>
      <c r="Z38" s="34">
        <f>+IF(X38&lt;&gt;0,+(Y38/X38)*100,0)</f>
        <v>-47.509640274368046</v>
      </c>
      <c r="AA38" s="35">
        <f>+AA17+AA27+AA36</f>
        <v>-1594930481</v>
      </c>
    </row>
    <row r="39" spans="1:27" ht="12.75">
      <c r="A39" s="23" t="s">
        <v>59</v>
      </c>
      <c r="B39" s="17"/>
      <c r="C39" s="32">
        <v>236135868</v>
      </c>
      <c r="D39" s="32"/>
      <c r="E39" s="33">
        <v>215131105</v>
      </c>
      <c r="F39" s="2">
        <v>236135863</v>
      </c>
      <c r="G39" s="2"/>
      <c r="H39" s="2">
        <f>+G40+H60</f>
        <v>-16138658</v>
      </c>
      <c r="I39" s="2">
        <f>+H40+I60</f>
        <v>-94292769</v>
      </c>
      <c r="J39" s="2">
        <f>+G39</f>
        <v>0</v>
      </c>
      <c r="K39" s="2">
        <f>+I40+K60</f>
        <v>-195214610</v>
      </c>
      <c r="L39" s="2">
        <f>+K40+L60</f>
        <v>-262400096</v>
      </c>
      <c r="M39" s="2">
        <f>+L40+M60</f>
        <v>-343939654</v>
      </c>
      <c r="N39" s="2">
        <f>+K39</f>
        <v>-195214610</v>
      </c>
      <c r="O39" s="2">
        <f>+M40+O60</f>
        <v>-399840683</v>
      </c>
      <c r="P39" s="2">
        <f>+O40+P60</f>
        <v>-447988578</v>
      </c>
      <c r="Q39" s="2">
        <f>+P40+Q60</f>
        <v>-540281581</v>
      </c>
      <c r="R39" s="2">
        <f>+O39</f>
        <v>-399840683</v>
      </c>
      <c r="S39" s="2">
        <f>+Q40+S60</f>
        <v>-722249453</v>
      </c>
      <c r="T39" s="2">
        <f>+S40+T60</f>
        <v>-771238858</v>
      </c>
      <c r="U39" s="2">
        <f>+T40+U60</f>
        <v>-835913532</v>
      </c>
      <c r="V39" s="2">
        <f>+S39</f>
        <v>-722249453</v>
      </c>
      <c r="W39" s="2">
        <f>+G39</f>
        <v>0</v>
      </c>
      <c r="X39" s="2">
        <v>236135863</v>
      </c>
      <c r="Y39" s="2">
        <f>+W39-X39</f>
        <v>-236135863</v>
      </c>
      <c r="Z39" s="34">
        <f>+IF(X39&lt;&gt;0,+(Y39/X39)*100,0)</f>
        <v>-100</v>
      </c>
      <c r="AA39" s="35">
        <v>236135863</v>
      </c>
    </row>
    <row r="40" spans="1:27" ht="12.75">
      <c r="A40" s="41" t="s">
        <v>61</v>
      </c>
      <c r="B40" s="42" t="s">
        <v>60</v>
      </c>
      <c r="C40" s="43">
        <f>+C38+C39</f>
        <v>-979015714</v>
      </c>
      <c r="D40" s="43">
        <f aca="true" t="shared" si="4" ref="D40:AA40">+D38+D39</f>
        <v>0</v>
      </c>
      <c r="E40" s="44">
        <f t="shared" si="4"/>
        <v>15644601</v>
      </c>
      <c r="F40" s="45">
        <f t="shared" si="4"/>
        <v>-1358794618</v>
      </c>
      <c r="G40" s="45">
        <f t="shared" si="4"/>
        <v>-16294238</v>
      </c>
      <c r="H40" s="45">
        <f t="shared" si="4"/>
        <v>-94317664</v>
      </c>
      <c r="I40" s="45">
        <f t="shared" si="4"/>
        <v>-195221510</v>
      </c>
      <c r="J40" s="45">
        <f>+I40</f>
        <v>-195221510</v>
      </c>
      <c r="K40" s="45">
        <f t="shared" si="4"/>
        <v>-262424299</v>
      </c>
      <c r="L40" s="45">
        <f t="shared" si="4"/>
        <v>-343940924</v>
      </c>
      <c r="M40" s="45">
        <f t="shared" si="4"/>
        <v>-399865817</v>
      </c>
      <c r="N40" s="45">
        <f>+M40</f>
        <v>-399865817</v>
      </c>
      <c r="O40" s="45">
        <f t="shared" si="4"/>
        <v>-447714493</v>
      </c>
      <c r="P40" s="45">
        <f t="shared" si="4"/>
        <v>-540272447</v>
      </c>
      <c r="Q40" s="45">
        <f t="shared" si="4"/>
        <v>-722249278</v>
      </c>
      <c r="R40" s="45">
        <f>+Q40</f>
        <v>-722249278</v>
      </c>
      <c r="S40" s="45">
        <f t="shared" si="4"/>
        <v>-771562528</v>
      </c>
      <c r="T40" s="45">
        <f t="shared" si="4"/>
        <v>-835913532</v>
      </c>
      <c r="U40" s="45">
        <f t="shared" si="4"/>
        <v>-835896599</v>
      </c>
      <c r="V40" s="45">
        <f>+U40</f>
        <v>-835896599</v>
      </c>
      <c r="W40" s="45">
        <f>+V40</f>
        <v>-835896599</v>
      </c>
      <c r="X40" s="45">
        <f t="shared" si="4"/>
        <v>-1356870665</v>
      </c>
      <c r="Y40" s="45">
        <f t="shared" si="4"/>
        <v>520695808</v>
      </c>
      <c r="Z40" s="46">
        <f>+IF(X40&lt;&gt;0,+(Y40/X40)*100,0)</f>
        <v>-38.37475607890749</v>
      </c>
      <c r="AA40" s="47">
        <f t="shared" si="4"/>
        <v>-1358794618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8:20" ht="12.75" hidden="1">
      <c r="H60">
        <v>155580</v>
      </c>
      <c r="I60">
        <v>24895</v>
      </c>
      <c r="K60">
        <v>6900</v>
      </c>
      <c r="L60">
        <v>24203</v>
      </c>
      <c r="M60">
        <v>1270</v>
      </c>
      <c r="N60">
        <v>6900</v>
      </c>
      <c r="O60">
        <v>25134</v>
      </c>
      <c r="P60">
        <v>-274085</v>
      </c>
      <c r="Q60">
        <v>-9134</v>
      </c>
      <c r="R60">
        <v>25134</v>
      </c>
      <c r="S60">
        <v>-175</v>
      </c>
      <c r="T60">
        <v>323670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-1690600888</v>
      </c>
      <c r="D14" s="18"/>
      <c r="E14" s="19">
        <v>-1875312874</v>
      </c>
      <c r="F14" s="20">
        <v>-1923344809</v>
      </c>
      <c r="G14" s="20">
        <v>-58680833</v>
      </c>
      <c r="H14" s="20">
        <v>-169164141</v>
      </c>
      <c r="I14" s="20">
        <v>-174107701</v>
      </c>
      <c r="J14" s="20">
        <v>-401952675</v>
      </c>
      <c r="K14" s="20">
        <v>-140226903</v>
      </c>
      <c r="L14" s="20">
        <v>-163117455</v>
      </c>
      <c r="M14" s="20">
        <v>-133187253</v>
      </c>
      <c r="N14" s="20">
        <v>-436531611</v>
      </c>
      <c r="O14" s="20">
        <v>-123975232</v>
      </c>
      <c r="P14" s="20">
        <v>-138063585</v>
      </c>
      <c r="Q14" s="20">
        <v>-139620902</v>
      </c>
      <c r="R14" s="20">
        <v>-401659719</v>
      </c>
      <c r="S14" s="20">
        <v>-124587461</v>
      </c>
      <c r="T14" s="20">
        <v>-71628769</v>
      </c>
      <c r="U14" s="20">
        <v>-204889669</v>
      </c>
      <c r="V14" s="20">
        <v>-401105899</v>
      </c>
      <c r="W14" s="20">
        <v>-1641249904</v>
      </c>
      <c r="X14" s="20">
        <v>-1923344809</v>
      </c>
      <c r="Y14" s="20">
        <v>282094905</v>
      </c>
      <c r="Z14" s="21">
        <v>-14.67</v>
      </c>
      <c r="AA14" s="22">
        <v>-1923344809</v>
      </c>
    </row>
    <row r="15" spans="1:27" ht="12.75">
      <c r="A15" s="23" t="s">
        <v>42</v>
      </c>
      <c r="B15" s="17"/>
      <c r="C15" s="18">
        <v>-158386287</v>
      </c>
      <c r="D15" s="18"/>
      <c r="E15" s="19">
        <v>-162758940</v>
      </c>
      <c r="F15" s="20">
        <v>-108322595</v>
      </c>
      <c r="G15" s="20"/>
      <c r="H15" s="20">
        <v>-27005212</v>
      </c>
      <c r="I15" s="20">
        <v>-13502606</v>
      </c>
      <c r="J15" s="20">
        <v>-40507818</v>
      </c>
      <c r="K15" s="20">
        <v>-13502606</v>
      </c>
      <c r="L15" s="20">
        <v>-13502606</v>
      </c>
      <c r="M15" s="20">
        <v>-13502606</v>
      </c>
      <c r="N15" s="20">
        <v>-40507818</v>
      </c>
      <c r="O15" s="20">
        <v>-13502606</v>
      </c>
      <c r="P15" s="20">
        <v>-13502606</v>
      </c>
      <c r="Q15" s="20"/>
      <c r="R15" s="20">
        <v>-27005212</v>
      </c>
      <c r="S15" s="20"/>
      <c r="T15" s="20">
        <v>-370578</v>
      </c>
      <c r="U15" s="20"/>
      <c r="V15" s="20">
        <v>-370578</v>
      </c>
      <c r="W15" s="20">
        <v>-108391426</v>
      </c>
      <c r="X15" s="20">
        <v>-108322595</v>
      </c>
      <c r="Y15" s="20">
        <v>-68831</v>
      </c>
      <c r="Z15" s="21">
        <v>0.06</v>
      </c>
      <c r="AA15" s="22">
        <v>-108322595</v>
      </c>
    </row>
    <row r="16" spans="1:27" ht="12.75">
      <c r="A16" s="23" t="s">
        <v>43</v>
      </c>
      <c r="B16" s="17" t="s">
        <v>6</v>
      </c>
      <c r="C16" s="18">
        <v>-21784488</v>
      </c>
      <c r="D16" s="18"/>
      <c r="E16" s="19">
        <v>-16929823</v>
      </c>
      <c r="F16" s="20">
        <v>-19743972</v>
      </c>
      <c r="G16" s="20">
        <v>-3900000</v>
      </c>
      <c r="H16" s="20">
        <v>-3019900</v>
      </c>
      <c r="I16" s="20">
        <v>-1854825</v>
      </c>
      <c r="J16" s="20">
        <v>-8774725</v>
      </c>
      <c r="K16" s="20">
        <v>-1628418</v>
      </c>
      <c r="L16" s="20">
        <v>-1388993</v>
      </c>
      <c r="M16" s="20">
        <v>-373100</v>
      </c>
      <c r="N16" s="20">
        <v>-3390511</v>
      </c>
      <c r="O16" s="20">
        <v>-925599</v>
      </c>
      <c r="P16" s="20">
        <v>-369808</v>
      </c>
      <c r="Q16" s="20">
        <v>-222502</v>
      </c>
      <c r="R16" s="20">
        <v>-1517909</v>
      </c>
      <c r="S16" s="20">
        <v>-700100</v>
      </c>
      <c r="T16" s="20">
        <v>-58052</v>
      </c>
      <c r="U16" s="20">
        <v>-1620731</v>
      </c>
      <c r="V16" s="20">
        <v>-2378883</v>
      </c>
      <c r="W16" s="20">
        <v>-16062028</v>
      </c>
      <c r="X16" s="20">
        <v>-19743972</v>
      </c>
      <c r="Y16" s="20">
        <v>3681944</v>
      </c>
      <c r="Z16" s="21">
        <v>-18.65</v>
      </c>
      <c r="AA16" s="22">
        <v>-19743972</v>
      </c>
    </row>
    <row r="17" spans="1:27" ht="12.75">
      <c r="A17" s="24" t="s">
        <v>44</v>
      </c>
      <c r="B17" s="25"/>
      <c r="C17" s="26">
        <f aca="true" t="shared" si="0" ref="C17:Y17">SUM(C6:C16)</f>
        <v>-1870771663</v>
      </c>
      <c r="D17" s="26">
        <f>SUM(D6:D16)</f>
        <v>0</v>
      </c>
      <c r="E17" s="27">
        <f t="shared" si="0"/>
        <v>-2055001637</v>
      </c>
      <c r="F17" s="28">
        <f t="shared" si="0"/>
        <v>-2051411376</v>
      </c>
      <c r="G17" s="28">
        <f t="shared" si="0"/>
        <v>-62580833</v>
      </c>
      <c r="H17" s="28">
        <f t="shared" si="0"/>
        <v>-199189253</v>
      </c>
      <c r="I17" s="28">
        <f t="shared" si="0"/>
        <v>-189465132</v>
      </c>
      <c r="J17" s="28">
        <f t="shared" si="0"/>
        <v>-451235218</v>
      </c>
      <c r="K17" s="28">
        <f t="shared" si="0"/>
        <v>-155357927</v>
      </c>
      <c r="L17" s="28">
        <f t="shared" si="0"/>
        <v>-178009054</v>
      </c>
      <c r="M17" s="28">
        <f t="shared" si="0"/>
        <v>-147062959</v>
      </c>
      <c r="N17" s="28">
        <f t="shared" si="0"/>
        <v>-480429940</v>
      </c>
      <c r="O17" s="28">
        <f t="shared" si="0"/>
        <v>-138403437</v>
      </c>
      <c r="P17" s="28">
        <f t="shared" si="0"/>
        <v>-151935999</v>
      </c>
      <c r="Q17" s="28">
        <f t="shared" si="0"/>
        <v>-139843404</v>
      </c>
      <c r="R17" s="28">
        <f t="shared" si="0"/>
        <v>-430182840</v>
      </c>
      <c r="S17" s="28">
        <f t="shared" si="0"/>
        <v>-125287561</v>
      </c>
      <c r="T17" s="28">
        <f t="shared" si="0"/>
        <v>-72057399</v>
      </c>
      <c r="U17" s="28">
        <f t="shared" si="0"/>
        <v>-206510400</v>
      </c>
      <c r="V17" s="28">
        <f t="shared" si="0"/>
        <v>-403855360</v>
      </c>
      <c r="W17" s="28">
        <f t="shared" si="0"/>
        <v>-1765703358</v>
      </c>
      <c r="X17" s="28">
        <f t="shared" si="0"/>
        <v>-2051411376</v>
      </c>
      <c r="Y17" s="28">
        <f t="shared" si="0"/>
        <v>285708018</v>
      </c>
      <c r="Z17" s="29">
        <f>+IF(X17&lt;&gt;0,+(Y17/X17)*100,0)</f>
        <v>-13.927387814193343</v>
      </c>
      <c r="AA17" s="30">
        <f>SUM(AA6:AA16)</f>
        <v>-2051411376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-1681586</v>
      </c>
      <c r="D23" s="40"/>
      <c r="E23" s="19">
        <v>-844650</v>
      </c>
      <c r="F23" s="20">
        <v>1200000</v>
      </c>
      <c r="G23" s="36">
        <v>-999068</v>
      </c>
      <c r="H23" s="36">
        <v>1188051</v>
      </c>
      <c r="I23" s="36">
        <v>12099</v>
      </c>
      <c r="J23" s="20">
        <v>201082</v>
      </c>
      <c r="K23" s="36">
        <v>58580</v>
      </c>
      <c r="L23" s="36">
        <v>-81593</v>
      </c>
      <c r="M23" s="20">
        <v>108</v>
      </c>
      <c r="N23" s="36">
        <v>-22905</v>
      </c>
      <c r="O23" s="36">
        <v>108</v>
      </c>
      <c r="P23" s="36">
        <v>110</v>
      </c>
      <c r="Q23" s="20">
        <v>111</v>
      </c>
      <c r="R23" s="36">
        <v>329</v>
      </c>
      <c r="S23" s="36">
        <v>112</v>
      </c>
      <c r="T23" s="20">
        <v>145986</v>
      </c>
      <c r="U23" s="36">
        <v>-144120</v>
      </c>
      <c r="V23" s="36">
        <v>1978</v>
      </c>
      <c r="W23" s="36">
        <v>180484</v>
      </c>
      <c r="X23" s="20">
        <v>355350</v>
      </c>
      <c r="Y23" s="36">
        <v>-174866</v>
      </c>
      <c r="Z23" s="37">
        <v>-49.21</v>
      </c>
      <c r="AA23" s="38">
        <v>1200000</v>
      </c>
    </row>
    <row r="24" spans="1:27" ht="12.75">
      <c r="A24" s="23" t="s">
        <v>49</v>
      </c>
      <c r="B24" s="17"/>
      <c r="C24" s="18">
        <v>-129195</v>
      </c>
      <c r="D24" s="18"/>
      <c r="E24" s="19">
        <v>-8033</v>
      </c>
      <c r="F24" s="20">
        <v>46000</v>
      </c>
      <c r="G24" s="20">
        <v>-113892</v>
      </c>
      <c r="H24" s="20">
        <v>162301</v>
      </c>
      <c r="I24" s="20">
        <v>-37333</v>
      </c>
      <c r="J24" s="20">
        <v>11076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11076</v>
      </c>
      <c r="X24" s="20">
        <v>37967</v>
      </c>
      <c r="Y24" s="20">
        <v>-26891</v>
      </c>
      <c r="Z24" s="21">
        <v>-70.83</v>
      </c>
      <c r="AA24" s="22">
        <v>46000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-1810781</v>
      </c>
      <c r="D27" s="26">
        <f>SUM(D21:D26)</f>
        <v>0</v>
      </c>
      <c r="E27" s="27">
        <f t="shared" si="1"/>
        <v>-852683</v>
      </c>
      <c r="F27" s="28">
        <f t="shared" si="1"/>
        <v>1246000</v>
      </c>
      <c r="G27" s="28">
        <f t="shared" si="1"/>
        <v>-1112960</v>
      </c>
      <c r="H27" s="28">
        <f t="shared" si="1"/>
        <v>1350352</v>
      </c>
      <c r="I27" s="28">
        <f t="shared" si="1"/>
        <v>-25234</v>
      </c>
      <c r="J27" s="28">
        <f t="shared" si="1"/>
        <v>212158</v>
      </c>
      <c r="K27" s="28">
        <f t="shared" si="1"/>
        <v>58580</v>
      </c>
      <c r="L27" s="28">
        <f t="shared" si="1"/>
        <v>-81593</v>
      </c>
      <c r="M27" s="28">
        <f t="shared" si="1"/>
        <v>108</v>
      </c>
      <c r="N27" s="28">
        <f t="shared" si="1"/>
        <v>-22905</v>
      </c>
      <c r="O27" s="28">
        <f t="shared" si="1"/>
        <v>108</v>
      </c>
      <c r="P27" s="28">
        <f t="shared" si="1"/>
        <v>110</v>
      </c>
      <c r="Q27" s="28">
        <f t="shared" si="1"/>
        <v>111</v>
      </c>
      <c r="R27" s="28">
        <f t="shared" si="1"/>
        <v>329</v>
      </c>
      <c r="S27" s="28">
        <f t="shared" si="1"/>
        <v>112</v>
      </c>
      <c r="T27" s="28">
        <f t="shared" si="1"/>
        <v>145986</v>
      </c>
      <c r="U27" s="28">
        <f t="shared" si="1"/>
        <v>-144120</v>
      </c>
      <c r="V27" s="28">
        <f t="shared" si="1"/>
        <v>1978</v>
      </c>
      <c r="W27" s="28">
        <f t="shared" si="1"/>
        <v>191560</v>
      </c>
      <c r="X27" s="28">
        <f t="shared" si="1"/>
        <v>393317</v>
      </c>
      <c r="Y27" s="28">
        <f t="shared" si="1"/>
        <v>-201757</v>
      </c>
      <c r="Z27" s="29">
        <f>+IF(X27&lt;&gt;0,+(Y27/X27)*100,0)</f>
        <v>-51.296282642245316</v>
      </c>
      <c r="AA27" s="30">
        <f>SUM(AA21:AA26)</f>
        <v>1246000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53787727</v>
      </c>
      <c r="D33" s="18"/>
      <c r="E33" s="19">
        <v>-13459298</v>
      </c>
      <c r="F33" s="20">
        <v>20000000</v>
      </c>
      <c r="G33" s="20">
        <v>54999135</v>
      </c>
      <c r="H33" s="36">
        <v>-58201725</v>
      </c>
      <c r="I33" s="36">
        <v>817942</v>
      </c>
      <c r="J33" s="36">
        <v>-2384648</v>
      </c>
      <c r="K33" s="20">
        <v>-482776</v>
      </c>
      <c r="L33" s="20">
        <v>-389065</v>
      </c>
      <c r="M33" s="20">
        <v>-36341</v>
      </c>
      <c r="N33" s="20">
        <v>-908182</v>
      </c>
      <c r="O33" s="36">
        <v>53078</v>
      </c>
      <c r="P33" s="36">
        <v>1526194</v>
      </c>
      <c r="Q33" s="36">
        <v>-3289778</v>
      </c>
      <c r="R33" s="20">
        <v>-1710506</v>
      </c>
      <c r="S33" s="20">
        <v>-8568957</v>
      </c>
      <c r="T33" s="20">
        <v>10415038</v>
      </c>
      <c r="U33" s="20">
        <v>-183324</v>
      </c>
      <c r="V33" s="36">
        <v>1662757</v>
      </c>
      <c r="W33" s="36">
        <v>-3340579</v>
      </c>
      <c r="X33" s="36">
        <v>6540702</v>
      </c>
      <c r="Y33" s="20">
        <v>-9881281</v>
      </c>
      <c r="Z33" s="21">
        <v>-151.07</v>
      </c>
      <c r="AA33" s="22">
        <v>20000000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415846</v>
      </c>
      <c r="U35" s="20"/>
      <c r="V35" s="20">
        <v>415846</v>
      </c>
      <c r="W35" s="20">
        <v>415846</v>
      </c>
      <c r="X35" s="20"/>
      <c r="Y35" s="20">
        <v>415846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53787727</v>
      </c>
      <c r="D36" s="26">
        <f>SUM(D31:D35)</f>
        <v>0</v>
      </c>
      <c r="E36" s="27">
        <f t="shared" si="2"/>
        <v>-13459298</v>
      </c>
      <c r="F36" s="28">
        <f t="shared" si="2"/>
        <v>20000000</v>
      </c>
      <c r="G36" s="28">
        <f t="shared" si="2"/>
        <v>54999135</v>
      </c>
      <c r="H36" s="28">
        <f t="shared" si="2"/>
        <v>-58201725</v>
      </c>
      <c r="I36" s="28">
        <f t="shared" si="2"/>
        <v>817942</v>
      </c>
      <c r="J36" s="28">
        <f t="shared" si="2"/>
        <v>-2384648</v>
      </c>
      <c r="K36" s="28">
        <f t="shared" si="2"/>
        <v>-482776</v>
      </c>
      <c r="L36" s="28">
        <f t="shared" si="2"/>
        <v>-389065</v>
      </c>
      <c r="M36" s="28">
        <f t="shared" si="2"/>
        <v>-36341</v>
      </c>
      <c r="N36" s="28">
        <f t="shared" si="2"/>
        <v>-908182</v>
      </c>
      <c r="O36" s="28">
        <f t="shared" si="2"/>
        <v>53078</v>
      </c>
      <c r="P36" s="28">
        <f t="shared" si="2"/>
        <v>1526194</v>
      </c>
      <c r="Q36" s="28">
        <f t="shared" si="2"/>
        <v>-3289778</v>
      </c>
      <c r="R36" s="28">
        <f t="shared" si="2"/>
        <v>-1710506</v>
      </c>
      <c r="S36" s="28">
        <f t="shared" si="2"/>
        <v>-8568957</v>
      </c>
      <c r="T36" s="28">
        <f t="shared" si="2"/>
        <v>10830884</v>
      </c>
      <c r="U36" s="28">
        <f t="shared" si="2"/>
        <v>-183324</v>
      </c>
      <c r="V36" s="28">
        <f t="shared" si="2"/>
        <v>2078603</v>
      </c>
      <c r="W36" s="28">
        <f t="shared" si="2"/>
        <v>-2924733</v>
      </c>
      <c r="X36" s="28">
        <f t="shared" si="2"/>
        <v>6540702</v>
      </c>
      <c r="Y36" s="28">
        <f t="shared" si="2"/>
        <v>-9465435</v>
      </c>
      <c r="Z36" s="29">
        <f>+IF(X36&lt;&gt;0,+(Y36/X36)*100,0)</f>
        <v>-144.71588829455922</v>
      </c>
      <c r="AA36" s="30">
        <f>SUM(AA31:AA35)</f>
        <v>20000000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-1818794717</v>
      </c>
      <c r="D38" s="32">
        <f>+D17+D27+D36</f>
        <v>0</v>
      </c>
      <c r="E38" s="33">
        <f t="shared" si="3"/>
        <v>-2069313618</v>
      </c>
      <c r="F38" s="2">
        <f t="shared" si="3"/>
        <v>-2030165376</v>
      </c>
      <c r="G38" s="2">
        <f t="shared" si="3"/>
        <v>-8694658</v>
      </c>
      <c r="H38" s="2">
        <f t="shared" si="3"/>
        <v>-256040626</v>
      </c>
      <c r="I38" s="2">
        <f t="shared" si="3"/>
        <v>-188672424</v>
      </c>
      <c r="J38" s="2">
        <f t="shared" si="3"/>
        <v>-453407708</v>
      </c>
      <c r="K38" s="2">
        <f t="shared" si="3"/>
        <v>-155782123</v>
      </c>
      <c r="L38" s="2">
        <f t="shared" si="3"/>
        <v>-178479712</v>
      </c>
      <c r="M38" s="2">
        <f t="shared" si="3"/>
        <v>-147099192</v>
      </c>
      <c r="N38" s="2">
        <f t="shared" si="3"/>
        <v>-481361027</v>
      </c>
      <c r="O38" s="2">
        <f t="shared" si="3"/>
        <v>-138350251</v>
      </c>
      <c r="P38" s="2">
        <f t="shared" si="3"/>
        <v>-150409695</v>
      </c>
      <c r="Q38" s="2">
        <f t="shared" si="3"/>
        <v>-143133071</v>
      </c>
      <c r="R38" s="2">
        <f t="shared" si="3"/>
        <v>-431893017</v>
      </c>
      <c r="S38" s="2">
        <f t="shared" si="3"/>
        <v>-133856406</v>
      </c>
      <c r="T38" s="2">
        <f t="shared" si="3"/>
        <v>-61080529</v>
      </c>
      <c r="U38" s="2">
        <f t="shared" si="3"/>
        <v>-206837844</v>
      </c>
      <c r="V38" s="2">
        <f t="shared" si="3"/>
        <v>-401774779</v>
      </c>
      <c r="W38" s="2">
        <f t="shared" si="3"/>
        <v>-1768436531</v>
      </c>
      <c r="X38" s="2">
        <f t="shared" si="3"/>
        <v>-2044477357</v>
      </c>
      <c r="Y38" s="2">
        <f t="shared" si="3"/>
        <v>276040826</v>
      </c>
      <c r="Z38" s="34">
        <f>+IF(X38&lt;&gt;0,+(Y38/X38)*100,0)</f>
        <v>-13.50177956507444</v>
      </c>
      <c r="AA38" s="35">
        <f>+AA17+AA27+AA36</f>
        <v>-2030165376</v>
      </c>
    </row>
    <row r="39" spans="1:27" ht="12.75">
      <c r="A39" s="23" t="s">
        <v>59</v>
      </c>
      <c r="B39" s="17"/>
      <c r="C39" s="32">
        <v>229099917</v>
      </c>
      <c r="D39" s="32"/>
      <c r="E39" s="33">
        <v>137091707</v>
      </c>
      <c r="F39" s="2">
        <v>218098191</v>
      </c>
      <c r="G39" s="2">
        <v>67666556</v>
      </c>
      <c r="H39" s="2">
        <f>+G40+H60</f>
        <v>57158931</v>
      </c>
      <c r="I39" s="2">
        <f>+H40+I60</f>
        <v>-198881695</v>
      </c>
      <c r="J39" s="2">
        <f>+G39</f>
        <v>67666556</v>
      </c>
      <c r="K39" s="2">
        <f>+I40+K60</f>
        <v>-387554119</v>
      </c>
      <c r="L39" s="2">
        <f>+K40+L60</f>
        <v>-543336242</v>
      </c>
      <c r="M39" s="2">
        <f>+L40+M60</f>
        <v>-721815954</v>
      </c>
      <c r="N39" s="2">
        <f>+K39</f>
        <v>-387554119</v>
      </c>
      <c r="O39" s="2">
        <f>+M40+O60</f>
        <v>-868915146</v>
      </c>
      <c r="P39" s="2">
        <f>+O40+P60</f>
        <v>-1007265397</v>
      </c>
      <c r="Q39" s="2">
        <f>+P40+Q60</f>
        <v>-1157675092</v>
      </c>
      <c r="R39" s="2">
        <f>+O39</f>
        <v>-868915146</v>
      </c>
      <c r="S39" s="2">
        <f>+Q40+S60</f>
        <v>-1300808163</v>
      </c>
      <c r="T39" s="2">
        <f>+S40+T60</f>
        <v>-1434664569</v>
      </c>
      <c r="U39" s="2">
        <f>+T40+U60</f>
        <v>-1495745098</v>
      </c>
      <c r="V39" s="2">
        <f>+S39</f>
        <v>-1300808163</v>
      </c>
      <c r="W39" s="2">
        <f>+G39</f>
        <v>67666556</v>
      </c>
      <c r="X39" s="2">
        <v>18174848</v>
      </c>
      <c r="Y39" s="2">
        <f>+W39-X39</f>
        <v>49491708</v>
      </c>
      <c r="Z39" s="34">
        <f>+IF(X39&lt;&gt;0,+(Y39/X39)*100,0)</f>
        <v>272.30878629631457</v>
      </c>
      <c r="AA39" s="35">
        <v>218098191</v>
      </c>
    </row>
    <row r="40" spans="1:27" ht="12.75">
      <c r="A40" s="41" t="s">
        <v>61</v>
      </c>
      <c r="B40" s="42" t="s">
        <v>60</v>
      </c>
      <c r="C40" s="43">
        <f>+C38+C39</f>
        <v>-1589694800</v>
      </c>
      <c r="D40" s="43">
        <f aca="true" t="shared" si="4" ref="D40:AA40">+D38+D39</f>
        <v>0</v>
      </c>
      <c r="E40" s="44">
        <f t="shared" si="4"/>
        <v>-1932221911</v>
      </c>
      <c r="F40" s="45">
        <f t="shared" si="4"/>
        <v>-1812067185</v>
      </c>
      <c r="G40" s="45">
        <f t="shared" si="4"/>
        <v>58971898</v>
      </c>
      <c r="H40" s="45">
        <f t="shared" si="4"/>
        <v>-198881695</v>
      </c>
      <c r="I40" s="45">
        <f t="shared" si="4"/>
        <v>-387554119</v>
      </c>
      <c r="J40" s="45">
        <f>+I40</f>
        <v>-387554119</v>
      </c>
      <c r="K40" s="45">
        <f t="shared" si="4"/>
        <v>-543336242</v>
      </c>
      <c r="L40" s="45">
        <f t="shared" si="4"/>
        <v>-721815954</v>
      </c>
      <c r="M40" s="45">
        <f t="shared" si="4"/>
        <v>-868915146</v>
      </c>
      <c r="N40" s="45">
        <f>+M40</f>
        <v>-868915146</v>
      </c>
      <c r="O40" s="45">
        <f t="shared" si="4"/>
        <v>-1007265397</v>
      </c>
      <c r="P40" s="45">
        <f t="shared" si="4"/>
        <v>-1157675092</v>
      </c>
      <c r="Q40" s="45">
        <f t="shared" si="4"/>
        <v>-1300808163</v>
      </c>
      <c r="R40" s="45">
        <f>+Q40</f>
        <v>-1300808163</v>
      </c>
      <c r="S40" s="45">
        <f t="shared" si="4"/>
        <v>-1434664569</v>
      </c>
      <c r="T40" s="45">
        <f t="shared" si="4"/>
        <v>-1495745098</v>
      </c>
      <c r="U40" s="45">
        <f t="shared" si="4"/>
        <v>-1702582942</v>
      </c>
      <c r="V40" s="45">
        <f>+U40</f>
        <v>-1702582942</v>
      </c>
      <c r="W40" s="45">
        <f>+V40</f>
        <v>-1702582942</v>
      </c>
      <c r="X40" s="45">
        <f t="shared" si="4"/>
        <v>-2026302509</v>
      </c>
      <c r="Y40" s="45">
        <f t="shared" si="4"/>
        <v>325532534</v>
      </c>
      <c r="Z40" s="46">
        <f>+IF(X40&lt;&gt;0,+(Y40/X40)*100,0)</f>
        <v>-16.06534722994808</v>
      </c>
      <c r="AA40" s="47">
        <f t="shared" si="4"/>
        <v>-1812067185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67666556</v>
      </c>
      <c r="H60">
        <v>-1812967</v>
      </c>
      <c r="J60">
        <v>67666556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2375</v>
      </c>
      <c r="D6" s="18"/>
      <c r="E6" s="19">
        <v>358513264</v>
      </c>
      <c r="F6" s="20">
        <v>364403059</v>
      </c>
      <c r="G6" s="20"/>
      <c r="H6" s="20"/>
      <c r="I6" s="20"/>
      <c r="J6" s="20"/>
      <c r="K6" s="20"/>
      <c r="L6" s="20"/>
      <c r="M6" s="20">
        <v>2055</v>
      </c>
      <c r="N6" s="20">
        <v>2055</v>
      </c>
      <c r="O6" s="20"/>
      <c r="P6" s="20"/>
      <c r="Q6" s="20"/>
      <c r="R6" s="20"/>
      <c r="S6" s="20"/>
      <c r="T6" s="20"/>
      <c r="U6" s="20">
        <v>2609</v>
      </c>
      <c r="V6" s="20">
        <v>2609</v>
      </c>
      <c r="W6" s="20">
        <v>4664</v>
      </c>
      <c r="X6" s="20">
        <v>364403059</v>
      </c>
      <c r="Y6" s="20">
        <v>-364398395</v>
      </c>
      <c r="Z6" s="21">
        <v>-100</v>
      </c>
      <c r="AA6" s="22">
        <v>364403059</v>
      </c>
    </row>
    <row r="7" spans="1:27" ht="12.75">
      <c r="A7" s="23" t="s">
        <v>34</v>
      </c>
      <c r="B7" s="17"/>
      <c r="C7" s="18">
        <v>14783</v>
      </c>
      <c r="D7" s="18"/>
      <c r="E7" s="19">
        <v>1090475717</v>
      </c>
      <c r="F7" s="20">
        <v>978812896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978812896</v>
      </c>
      <c r="Y7" s="20">
        <v>-978812896</v>
      </c>
      <c r="Z7" s="21">
        <v>-100</v>
      </c>
      <c r="AA7" s="22">
        <v>978812896</v>
      </c>
    </row>
    <row r="8" spans="1:27" ht="12.75">
      <c r="A8" s="23" t="s">
        <v>35</v>
      </c>
      <c r="B8" s="17"/>
      <c r="C8" s="18">
        <v>25515</v>
      </c>
      <c r="D8" s="18"/>
      <c r="E8" s="19">
        <v>167210816</v>
      </c>
      <c r="F8" s="20">
        <v>164903213</v>
      </c>
      <c r="G8" s="20"/>
      <c r="H8" s="20"/>
      <c r="I8" s="20"/>
      <c r="J8" s="20"/>
      <c r="K8" s="20">
        <v>97830</v>
      </c>
      <c r="L8" s="20"/>
      <c r="M8" s="20">
        <v>264463</v>
      </c>
      <c r="N8" s="20">
        <v>362293</v>
      </c>
      <c r="O8" s="20"/>
      <c r="P8" s="20"/>
      <c r="Q8" s="20"/>
      <c r="R8" s="20"/>
      <c r="S8" s="20"/>
      <c r="T8" s="20"/>
      <c r="U8" s="20">
        <v>2296</v>
      </c>
      <c r="V8" s="20">
        <v>2296</v>
      </c>
      <c r="W8" s="20">
        <v>364589</v>
      </c>
      <c r="X8" s="20">
        <v>164903213</v>
      </c>
      <c r="Y8" s="20">
        <v>-164538624</v>
      </c>
      <c r="Z8" s="21">
        <v>-99.78</v>
      </c>
      <c r="AA8" s="22">
        <v>164903213</v>
      </c>
    </row>
    <row r="9" spans="1:27" ht="12.75">
      <c r="A9" s="23" t="s">
        <v>36</v>
      </c>
      <c r="B9" s="17" t="s">
        <v>6</v>
      </c>
      <c r="C9" s="18"/>
      <c r="D9" s="18"/>
      <c r="E9" s="19">
        <v>62456888</v>
      </c>
      <c r="F9" s="20">
        <v>148999454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148999454</v>
      </c>
      <c r="Y9" s="20">
        <v>-148999454</v>
      </c>
      <c r="Z9" s="21">
        <v>-100</v>
      </c>
      <c r="AA9" s="22">
        <v>148999454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141599000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141599000</v>
      </c>
      <c r="Y10" s="20">
        <v>-141599000</v>
      </c>
      <c r="Z10" s="21">
        <v>-100</v>
      </c>
      <c r="AA10" s="22">
        <v>141599000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-1171920096</v>
      </c>
      <c r="D14" s="18"/>
      <c r="E14" s="19">
        <v>-1479298099</v>
      </c>
      <c r="F14" s="20">
        <v>-1458434107</v>
      </c>
      <c r="G14" s="20">
        <v>-43721181</v>
      </c>
      <c r="H14" s="20">
        <v>-113393396</v>
      </c>
      <c r="I14" s="20">
        <v>-120256048</v>
      </c>
      <c r="J14" s="20">
        <v>-277370625</v>
      </c>
      <c r="K14" s="20">
        <v>-112094638</v>
      </c>
      <c r="L14" s="20">
        <v>-111822422</v>
      </c>
      <c r="M14" s="20">
        <v>-99720344</v>
      </c>
      <c r="N14" s="20">
        <v>-323637404</v>
      </c>
      <c r="O14" s="20">
        <v>-89465347</v>
      </c>
      <c r="P14" s="20">
        <v>-103227725</v>
      </c>
      <c r="Q14" s="20">
        <v>-107083732</v>
      </c>
      <c r="R14" s="20">
        <v>-299776804</v>
      </c>
      <c r="S14" s="20">
        <v>-104583416</v>
      </c>
      <c r="T14" s="20">
        <v>-101734397</v>
      </c>
      <c r="U14" s="20">
        <v>-100290638</v>
      </c>
      <c r="V14" s="20">
        <v>-306608451</v>
      </c>
      <c r="W14" s="20">
        <v>-1207393284</v>
      </c>
      <c r="X14" s="20">
        <v>-1458434107</v>
      </c>
      <c r="Y14" s="20">
        <v>251040823</v>
      </c>
      <c r="Z14" s="21">
        <v>-17.21</v>
      </c>
      <c r="AA14" s="22">
        <v>-1458434107</v>
      </c>
    </row>
    <row r="15" spans="1:27" ht="12.75">
      <c r="A15" s="23" t="s">
        <v>42</v>
      </c>
      <c r="B15" s="17"/>
      <c r="C15" s="18">
        <v>-17036225</v>
      </c>
      <c r="D15" s="18"/>
      <c r="E15" s="19">
        <v>-39877000</v>
      </c>
      <c r="F15" s="20">
        <v>-29877000</v>
      </c>
      <c r="G15" s="20"/>
      <c r="H15" s="20"/>
      <c r="I15" s="20"/>
      <c r="J15" s="20"/>
      <c r="K15" s="20"/>
      <c r="L15" s="20"/>
      <c r="M15" s="20">
        <v>-15972764</v>
      </c>
      <c r="N15" s="20">
        <v>-15972764</v>
      </c>
      <c r="O15" s="20"/>
      <c r="P15" s="20"/>
      <c r="Q15" s="20"/>
      <c r="R15" s="20"/>
      <c r="S15" s="20"/>
      <c r="T15" s="20"/>
      <c r="U15" s="20">
        <v>-15176810</v>
      </c>
      <c r="V15" s="20">
        <v>-15176810</v>
      </c>
      <c r="W15" s="20">
        <v>-31149574</v>
      </c>
      <c r="X15" s="20">
        <v>-29877000</v>
      </c>
      <c r="Y15" s="20">
        <v>-1272574</v>
      </c>
      <c r="Z15" s="21">
        <v>4.26</v>
      </c>
      <c r="AA15" s="22">
        <v>-29877000</v>
      </c>
    </row>
    <row r="16" spans="1:27" ht="12.75">
      <c r="A16" s="23" t="s">
        <v>43</v>
      </c>
      <c r="B16" s="17" t="s">
        <v>6</v>
      </c>
      <c r="C16" s="18">
        <v>-9129449</v>
      </c>
      <c r="D16" s="18"/>
      <c r="E16" s="19">
        <v>-10048600</v>
      </c>
      <c r="F16" s="20">
        <v>-10948600</v>
      </c>
      <c r="G16" s="20">
        <v>-4985031</v>
      </c>
      <c r="H16" s="20">
        <v>-2202595</v>
      </c>
      <c r="I16" s="20">
        <v>-81957</v>
      </c>
      <c r="J16" s="20">
        <v>-7269583</v>
      </c>
      <c r="K16" s="20">
        <v>-1209150</v>
      </c>
      <c r="L16" s="20">
        <v>-158305</v>
      </c>
      <c r="M16" s="20">
        <v>-74287</v>
      </c>
      <c r="N16" s="20">
        <v>-1441742</v>
      </c>
      <c r="O16" s="20">
        <v>-61918</v>
      </c>
      <c r="P16" s="20">
        <v>-59154</v>
      </c>
      <c r="Q16" s="20">
        <v>-89478</v>
      </c>
      <c r="R16" s="20">
        <v>-210550</v>
      </c>
      <c r="S16" s="20"/>
      <c r="T16" s="20">
        <v>-149614</v>
      </c>
      <c r="U16" s="20">
        <v>-1273864</v>
      </c>
      <c r="V16" s="20">
        <v>-1423478</v>
      </c>
      <c r="W16" s="20">
        <v>-10345353</v>
      </c>
      <c r="X16" s="20">
        <v>-10948600</v>
      </c>
      <c r="Y16" s="20">
        <v>603247</v>
      </c>
      <c r="Z16" s="21">
        <v>-5.51</v>
      </c>
      <c r="AA16" s="22">
        <v>-10948600</v>
      </c>
    </row>
    <row r="17" spans="1:27" ht="12.75">
      <c r="A17" s="24" t="s">
        <v>44</v>
      </c>
      <c r="B17" s="25"/>
      <c r="C17" s="26">
        <f aca="true" t="shared" si="0" ref="C17:Y17">SUM(C6:C16)</f>
        <v>-1198043097</v>
      </c>
      <c r="D17" s="26">
        <f>SUM(D6:D16)</f>
        <v>0</v>
      </c>
      <c r="E17" s="27">
        <f t="shared" si="0"/>
        <v>149432986</v>
      </c>
      <c r="F17" s="28">
        <f t="shared" si="0"/>
        <v>299457915</v>
      </c>
      <c r="G17" s="28">
        <f t="shared" si="0"/>
        <v>-48706212</v>
      </c>
      <c r="H17" s="28">
        <f t="shared" si="0"/>
        <v>-115595991</v>
      </c>
      <c r="I17" s="28">
        <f t="shared" si="0"/>
        <v>-120338005</v>
      </c>
      <c r="J17" s="28">
        <f t="shared" si="0"/>
        <v>-284640208</v>
      </c>
      <c r="K17" s="28">
        <f t="shared" si="0"/>
        <v>-113205958</v>
      </c>
      <c r="L17" s="28">
        <f t="shared" si="0"/>
        <v>-111980727</v>
      </c>
      <c r="M17" s="28">
        <f t="shared" si="0"/>
        <v>-115500877</v>
      </c>
      <c r="N17" s="28">
        <f t="shared" si="0"/>
        <v>-340687562</v>
      </c>
      <c r="O17" s="28">
        <f t="shared" si="0"/>
        <v>-89527265</v>
      </c>
      <c r="P17" s="28">
        <f t="shared" si="0"/>
        <v>-103286879</v>
      </c>
      <c r="Q17" s="28">
        <f t="shared" si="0"/>
        <v>-107173210</v>
      </c>
      <c r="R17" s="28">
        <f t="shared" si="0"/>
        <v>-299987354</v>
      </c>
      <c r="S17" s="28">
        <f t="shared" si="0"/>
        <v>-104583416</v>
      </c>
      <c r="T17" s="28">
        <f t="shared" si="0"/>
        <v>-101884011</v>
      </c>
      <c r="U17" s="28">
        <f t="shared" si="0"/>
        <v>-116736407</v>
      </c>
      <c r="V17" s="28">
        <f t="shared" si="0"/>
        <v>-323203834</v>
      </c>
      <c r="W17" s="28">
        <f t="shared" si="0"/>
        <v>-1248518958</v>
      </c>
      <c r="X17" s="28">
        <f t="shared" si="0"/>
        <v>299457915</v>
      </c>
      <c r="Y17" s="28">
        <f t="shared" si="0"/>
        <v>-1547976873</v>
      </c>
      <c r="Z17" s="29">
        <f>+IF(X17&lt;&gt;0,+(Y17/X17)*100,0)</f>
        <v>-516.9263510700661</v>
      </c>
      <c r="AA17" s="30">
        <f>SUM(AA6:AA16)</f>
        <v>299457915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3269000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3269000</v>
      </c>
      <c r="Y21" s="36">
        <v>-3269000</v>
      </c>
      <c r="Z21" s="37">
        <v>-100</v>
      </c>
      <c r="AA21" s="38">
        <v>3269000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35935</v>
      </c>
      <c r="D23" s="40"/>
      <c r="E23" s="19">
        <v>-35935</v>
      </c>
      <c r="F23" s="20">
        <v>2701483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>
        <v>30726</v>
      </c>
      <c r="R23" s="36">
        <v>30726</v>
      </c>
      <c r="S23" s="36">
        <v>-30726</v>
      </c>
      <c r="T23" s="20"/>
      <c r="U23" s="36"/>
      <c r="V23" s="36">
        <v>-30726</v>
      </c>
      <c r="W23" s="36"/>
      <c r="X23" s="20">
        <v>-35935</v>
      </c>
      <c r="Y23" s="36">
        <v>35935</v>
      </c>
      <c r="Z23" s="37">
        <v>-100</v>
      </c>
      <c r="AA23" s="38">
        <v>2701483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-1932497</v>
      </c>
      <c r="D26" s="18"/>
      <c r="E26" s="19">
        <v>-558276528</v>
      </c>
      <c r="F26" s="20">
        <v>-577905757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-577905757</v>
      </c>
      <c r="Y26" s="20">
        <v>577905757</v>
      </c>
      <c r="Z26" s="21">
        <v>-100</v>
      </c>
      <c r="AA26" s="22">
        <v>-577905757</v>
      </c>
    </row>
    <row r="27" spans="1:27" ht="12.75">
      <c r="A27" s="24" t="s">
        <v>51</v>
      </c>
      <c r="B27" s="25"/>
      <c r="C27" s="26">
        <f aca="true" t="shared" si="1" ref="C27:Y27">SUM(C21:C26)</f>
        <v>-1896562</v>
      </c>
      <c r="D27" s="26">
        <f>SUM(D21:D26)</f>
        <v>0</v>
      </c>
      <c r="E27" s="27">
        <f t="shared" si="1"/>
        <v>-558312463</v>
      </c>
      <c r="F27" s="28">
        <f t="shared" si="1"/>
        <v>-571935274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30726</v>
      </c>
      <c r="R27" s="28">
        <f t="shared" si="1"/>
        <v>30726</v>
      </c>
      <c r="S27" s="28">
        <f t="shared" si="1"/>
        <v>-30726</v>
      </c>
      <c r="T27" s="28">
        <f t="shared" si="1"/>
        <v>0</v>
      </c>
      <c r="U27" s="28">
        <f t="shared" si="1"/>
        <v>0</v>
      </c>
      <c r="V27" s="28">
        <f t="shared" si="1"/>
        <v>-30726</v>
      </c>
      <c r="W27" s="28">
        <f t="shared" si="1"/>
        <v>0</v>
      </c>
      <c r="X27" s="28">
        <f t="shared" si="1"/>
        <v>-574672692</v>
      </c>
      <c r="Y27" s="28">
        <f t="shared" si="1"/>
        <v>574672692</v>
      </c>
      <c r="Z27" s="29">
        <f>+IF(X27&lt;&gt;0,+(Y27/X27)*100,0)</f>
        <v>-100</v>
      </c>
      <c r="AA27" s="30">
        <f>SUM(AA21:AA26)</f>
        <v>-571935274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1765555</v>
      </c>
      <c r="D33" s="18"/>
      <c r="E33" s="19">
        <v>-1757392</v>
      </c>
      <c r="F33" s="20">
        <v>18658201</v>
      </c>
      <c r="G33" s="20">
        <v>170184</v>
      </c>
      <c r="H33" s="36">
        <v>46242</v>
      </c>
      <c r="I33" s="36">
        <v>-260110</v>
      </c>
      <c r="J33" s="36">
        <v>-43684</v>
      </c>
      <c r="K33" s="20">
        <v>73355</v>
      </c>
      <c r="L33" s="20">
        <v>375218</v>
      </c>
      <c r="M33" s="20">
        <v>-349036</v>
      </c>
      <c r="N33" s="20">
        <v>99537</v>
      </c>
      <c r="O33" s="36">
        <v>-268385</v>
      </c>
      <c r="P33" s="36">
        <v>431521</v>
      </c>
      <c r="Q33" s="36">
        <v>143394</v>
      </c>
      <c r="R33" s="20">
        <v>306530</v>
      </c>
      <c r="S33" s="20">
        <v>-348736</v>
      </c>
      <c r="T33" s="20">
        <v>-30520</v>
      </c>
      <c r="U33" s="20">
        <v>11959</v>
      </c>
      <c r="V33" s="36">
        <v>-367297</v>
      </c>
      <c r="W33" s="36">
        <v>-4914</v>
      </c>
      <c r="X33" s="36">
        <v>-1757392</v>
      </c>
      <c r="Y33" s="20">
        <v>1752478</v>
      </c>
      <c r="Z33" s="21">
        <v>-99.72</v>
      </c>
      <c r="AA33" s="22">
        <v>18658201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14501989</v>
      </c>
      <c r="D35" s="18"/>
      <c r="E35" s="19"/>
      <c r="F35" s="20">
        <v>-17250</v>
      </c>
      <c r="G35" s="20"/>
      <c r="H35" s="20"/>
      <c r="I35" s="20"/>
      <c r="J35" s="20"/>
      <c r="K35" s="20"/>
      <c r="L35" s="20"/>
      <c r="M35" s="20">
        <v>7746173</v>
      </c>
      <c r="N35" s="20">
        <v>7746173</v>
      </c>
      <c r="O35" s="20"/>
      <c r="P35" s="20"/>
      <c r="Q35" s="20"/>
      <c r="R35" s="20"/>
      <c r="S35" s="20"/>
      <c r="T35" s="20"/>
      <c r="U35" s="20">
        <v>18123535</v>
      </c>
      <c r="V35" s="20">
        <v>18123535</v>
      </c>
      <c r="W35" s="20">
        <v>25869708</v>
      </c>
      <c r="X35" s="20">
        <v>-17250</v>
      </c>
      <c r="Y35" s="20">
        <v>25886958</v>
      </c>
      <c r="Z35" s="21">
        <v>-150069.32</v>
      </c>
      <c r="AA35" s="22">
        <v>-17250</v>
      </c>
    </row>
    <row r="36" spans="1:27" ht="12.75">
      <c r="A36" s="24" t="s">
        <v>57</v>
      </c>
      <c r="B36" s="25"/>
      <c r="C36" s="26">
        <f aca="true" t="shared" si="2" ref="C36:Y36">SUM(C31:C35)</f>
        <v>16267544</v>
      </c>
      <c r="D36" s="26">
        <f>SUM(D31:D35)</f>
        <v>0</v>
      </c>
      <c r="E36" s="27">
        <f t="shared" si="2"/>
        <v>-1757392</v>
      </c>
      <c r="F36" s="28">
        <f t="shared" si="2"/>
        <v>18640951</v>
      </c>
      <c r="G36" s="28">
        <f t="shared" si="2"/>
        <v>170184</v>
      </c>
      <c r="H36" s="28">
        <f t="shared" si="2"/>
        <v>46242</v>
      </c>
      <c r="I36" s="28">
        <f t="shared" si="2"/>
        <v>-260110</v>
      </c>
      <c r="J36" s="28">
        <f t="shared" si="2"/>
        <v>-43684</v>
      </c>
      <c r="K36" s="28">
        <f t="shared" si="2"/>
        <v>73355</v>
      </c>
      <c r="L36" s="28">
        <f t="shared" si="2"/>
        <v>375218</v>
      </c>
      <c r="M36" s="28">
        <f t="shared" si="2"/>
        <v>7397137</v>
      </c>
      <c r="N36" s="28">
        <f t="shared" si="2"/>
        <v>7845710</v>
      </c>
      <c r="O36" s="28">
        <f t="shared" si="2"/>
        <v>-268385</v>
      </c>
      <c r="P36" s="28">
        <f t="shared" si="2"/>
        <v>431521</v>
      </c>
      <c r="Q36" s="28">
        <f t="shared" si="2"/>
        <v>143394</v>
      </c>
      <c r="R36" s="28">
        <f t="shared" si="2"/>
        <v>306530</v>
      </c>
      <c r="S36" s="28">
        <f t="shared" si="2"/>
        <v>-348736</v>
      </c>
      <c r="T36" s="28">
        <f t="shared" si="2"/>
        <v>-30520</v>
      </c>
      <c r="U36" s="28">
        <f t="shared" si="2"/>
        <v>18135494</v>
      </c>
      <c r="V36" s="28">
        <f t="shared" si="2"/>
        <v>17756238</v>
      </c>
      <c r="W36" s="28">
        <f t="shared" si="2"/>
        <v>25864794</v>
      </c>
      <c r="X36" s="28">
        <f t="shared" si="2"/>
        <v>-1774642</v>
      </c>
      <c r="Y36" s="28">
        <f t="shared" si="2"/>
        <v>27639436</v>
      </c>
      <c r="Z36" s="29">
        <f>+IF(X36&lt;&gt;0,+(Y36/X36)*100,0)</f>
        <v>-1557.4654493695066</v>
      </c>
      <c r="AA36" s="30">
        <f>SUM(AA31:AA35)</f>
        <v>18640951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-1183672115</v>
      </c>
      <c r="D38" s="32">
        <f>+D17+D27+D36</f>
        <v>0</v>
      </c>
      <c r="E38" s="33">
        <f t="shared" si="3"/>
        <v>-410636869</v>
      </c>
      <c r="F38" s="2">
        <f t="shared" si="3"/>
        <v>-253836408</v>
      </c>
      <c r="G38" s="2">
        <f t="shared" si="3"/>
        <v>-48536028</v>
      </c>
      <c r="H38" s="2">
        <f t="shared" si="3"/>
        <v>-115549749</v>
      </c>
      <c r="I38" s="2">
        <f t="shared" si="3"/>
        <v>-120598115</v>
      </c>
      <c r="J38" s="2">
        <f t="shared" si="3"/>
        <v>-284683892</v>
      </c>
      <c r="K38" s="2">
        <f t="shared" si="3"/>
        <v>-113132603</v>
      </c>
      <c r="L38" s="2">
        <f t="shared" si="3"/>
        <v>-111605509</v>
      </c>
      <c r="M38" s="2">
        <f t="shared" si="3"/>
        <v>-108103740</v>
      </c>
      <c r="N38" s="2">
        <f t="shared" si="3"/>
        <v>-332841852</v>
      </c>
      <c r="O38" s="2">
        <f t="shared" si="3"/>
        <v>-89795650</v>
      </c>
      <c r="P38" s="2">
        <f t="shared" si="3"/>
        <v>-102855358</v>
      </c>
      <c r="Q38" s="2">
        <f t="shared" si="3"/>
        <v>-106999090</v>
      </c>
      <c r="R38" s="2">
        <f t="shared" si="3"/>
        <v>-299650098</v>
      </c>
      <c r="S38" s="2">
        <f t="shared" si="3"/>
        <v>-104962878</v>
      </c>
      <c r="T38" s="2">
        <f t="shared" si="3"/>
        <v>-101914531</v>
      </c>
      <c r="U38" s="2">
        <f t="shared" si="3"/>
        <v>-98600913</v>
      </c>
      <c r="V38" s="2">
        <f t="shared" si="3"/>
        <v>-305478322</v>
      </c>
      <c r="W38" s="2">
        <f t="shared" si="3"/>
        <v>-1222654164</v>
      </c>
      <c r="X38" s="2">
        <f t="shared" si="3"/>
        <v>-276989419</v>
      </c>
      <c r="Y38" s="2">
        <f t="shared" si="3"/>
        <v>-945664745</v>
      </c>
      <c r="Z38" s="34">
        <f>+IF(X38&lt;&gt;0,+(Y38/X38)*100,0)</f>
        <v>341.40825610381887</v>
      </c>
      <c r="AA38" s="35">
        <f>+AA17+AA27+AA36</f>
        <v>-253836408</v>
      </c>
    </row>
    <row r="39" spans="1:27" ht="12.75">
      <c r="A39" s="23" t="s">
        <v>59</v>
      </c>
      <c r="B39" s="17"/>
      <c r="C39" s="32"/>
      <c r="D39" s="32"/>
      <c r="E39" s="33"/>
      <c r="F39" s="2">
        <v>565256758</v>
      </c>
      <c r="G39" s="2"/>
      <c r="H39" s="2">
        <f>+G40+H60</f>
        <v>-48536028</v>
      </c>
      <c r="I39" s="2">
        <f>+H40+I60</f>
        <v>-164085777</v>
      </c>
      <c r="J39" s="2">
        <f>+G39</f>
        <v>0</v>
      </c>
      <c r="K39" s="2">
        <f>+I40+K60</f>
        <v>-284683892</v>
      </c>
      <c r="L39" s="2">
        <f>+K40+L60</f>
        <v>-397816495</v>
      </c>
      <c r="M39" s="2">
        <f>+L40+M60</f>
        <v>-509422004</v>
      </c>
      <c r="N39" s="2">
        <f>+K39</f>
        <v>-284683892</v>
      </c>
      <c r="O39" s="2">
        <f>+M40+O60</f>
        <v>-617525744</v>
      </c>
      <c r="P39" s="2">
        <f>+O40+P60</f>
        <v>-707321394</v>
      </c>
      <c r="Q39" s="2">
        <f>+P40+Q60</f>
        <v>-810176752</v>
      </c>
      <c r="R39" s="2">
        <f>+O39</f>
        <v>-617525744</v>
      </c>
      <c r="S39" s="2">
        <f>+Q40+S60</f>
        <v>-917175842</v>
      </c>
      <c r="T39" s="2">
        <f>+S40+T60</f>
        <v>-1022138720</v>
      </c>
      <c r="U39" s="2">
        <f>+T40+U60</f>
        <v>-1124053251</v>
      </c>
      <c r="V39" s="2">
        <f>+S39</f>
        <v>-917175842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>
        <v>565256758</v>
      </c>
    </row>
    <row r="40" spans="1:27" ht="12.75">
      <c r="A40" s="41" t="s">
        <v>61</v>
      </c>
      <c r="B40" s="42" t="s">
        <v>60</v>
      </c>
      <c r="C40" s="43">
        <f>+C38+C39</f>
        <v>-1183672115</v>
      </c>
      <c r="D40" s="43">
        <f aca="true" t="shared" si="4" ref="D40:AA40">+D38+D39</f>
        <v>0</v>
      </c>
      <c r="E40" s="44">
        <f t="shared" si="4"/>
        <v>-410636869</v>
      </c>
      <c r="F40" s="45">
        <f t="shared" si="4"/>
        <v>311420350</v>
      </c>
      <c r="G40" s="45">
        <f t="shared" si="4"/>
        <v>-48536028</v>
      </c>
      <c r="H40" s="45">
        <f t="shared" si="4"/>
        <v>-164085777</v>
      </c>
      <c r="I40" s="45">
        <f t="shared" si="4"/>
        <v>-284683892</v>
      </c>
      <c r="J40" s="45">
        <f>+I40</f>
        <v>-284683892</v>
      </c>
      <c r="K40" s="45">
        <f t="shared" si="4"/>
        <v>-397816495</v>
      </c>
      <c r="L40" s="45">
        <f t="shared" si="4"/>
        <v>-509422004</v>
      </c>
      <c r="M40" s="45">
        <f t="shared" si="4"/>
        <v>-617525744</v>
      </c>
      <c r="N40" s="45">
        <f>+M40</f>
        <v>-617525744</v>
      </c>
      <c r="O40" s="45">
        <f t="shared" si="4"/>
        <v>-707321394</v>
      </c>
      <c r="P40" s="45">
        <f t="shared" si="4"/>
        <v>-810176752</v>
      </c>
      <c r="Q40" s="45">
        <f t="shared" si="4"/>
        <v>-917175842</v>
      </c>
      <c r="R40" s="45">
        <f>+Q40</f>
        <v>-917175842</v>
      </c>
      <c r="S40" s="45">
        <f t="shared" si="4"/>
        <v>-1022138720</v>
      </c>
      <c r="T40" s="45">
        <f t="shared" si="4"/>
        <v>-1124053251</v>
      </c>
      <c r="U40" s="45">
        <f t="shared" si="4"/>
        <v>-1222654164</v>
      </c>
      <c r="V40" s="45">
        <f>+U40</f>
        <v>-1222654164</v>
      </c>
      <c r="W40" s="45">
        <f>+V40</f>
        <v>-1222654164</v>
      </c>
      <c r="X40" s="45">
        <f t="shared" si="4"/>
        <v>-276989419</v>
      </c>
      <c r="Y40" s="45">
        <f t="shared" si="4"/>
        <v>-945664745</v>
      </c>
      <c r="Z40" s="46">
        <f>+IF(X40&lt;&gt;0,+(Y40/X40)*100,0)</f>
        <v>341.40825610381887</v>
      </c>
      <c r="AA40" s="47">
        <f t="shared" si="4"/>
        <v>311420350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-2482501114</v>
      </c>
      <c r="D14" s="18"/>
      <c r="E14" s="19">
        <v>-2335197320</v>
      </c>
      <c r="F14" s="20">
        <v>-2228574256</v>
      </c>
      <c r="G14" s="20">
        <v>-90863425</v>
      </c>
      <c r="H14" s="20">
        <v>-99296524</v>
      </c>
      <c r="I14" s="20">
        <v>-111299364</v>
      </c>
      <c r="J14" s="20">
        <v>-301459313</v>
      </c>
      <c r="K14" s="20">
        <v>-133043860</v>
      </c>
      <c r="L14" s="20">
        <v>-111751342</v>
      </c>
      <c r="M14" s="20">
        <v>-193928943</v>
      </c>
      <c r="N14" s="20">
        <v>-438724145</v>
      </c>
      <c r="O14" s="20">
        <v>-74974556</v>
      </c>
      <c r="P14" s="20">
        <v>-173082495</v>
      </c>
      <c r="Q14" s="20">
        <v>-210602748</v>
      </c>
      <c r="R14" s="20">
        <v>-458659799</v>
      </c>
      <c r="S14" s="20">
        <v>-107170800</v>
      </c>
      <c r="T14" s="20">
        <v>-132996414</v>
      </c>
      <c r="U14" s="20">
        <v>-198317871</v>
      </c>
      <c r="V14" s="20">
        <v>-438485085</v>
      </c>
      <c r="W14" s="20">
        <v>-1637328342</v>
      </c>
      <c r="X14" s="20">
        <v>-2228574256</v>
      </c>
      <c r="Y14" s="20">
        <v>591245914</v>
      </c>
      <c r="Z14" s="21">
        <v>-26.53</v>
      </c>
      <c r="AA14" s="22">
        <v>-2228574256</v>
      </c>
    </row>
    <row r="15" spans="1:27" ht="12.75">
      <c r="A15" s="23" t="s">
        <v>42</v>
      </c>
      <c r="B15" s="17"/>
      <c r="C15" s="18">
        <v>-280783989</v>
      </c>
      <c r="D15" s="18"/>
      <c r="E15" s="19">
        <v>-140825772</v>
      </c>
      <c r="F15" s="20">
        <v>-190825772</v>
      </c>
      <c r="G15" s="20">
        <v>-2573</v>
      </c>
      <c r="H15" s="20">
        <v>-34385</v>
      </c>
      <c r="I15" s="20">
        <v>-14067</v>
      </c>
      <c r="J15" s="20">
        <v>-51025</v>
      </c>
      <c r="K15" s="20">
        <v>-57</v>
      </c>
      <c r="L15" s="20">
        <v>-173303</v>
      </c>
      <c r="M15" s="20">
        <v>-3504</v>
      </c>
      <c r="N15" s="20">
        <v>-176864</v>
      </c>
      <c r="O15" s="20">
        <v>-33259</v>
      </c>
      <c r="P15" s="20">
        <v>-9204</v>
      </c>
      <c r="Q15" s="20">
        <v>-91487</v>
      </c>
      <c r="R15" s="20">
        <v>-133950</v>
      </c>
      <c r="S15" s="20"/>
      <c r="T15" s="20">
        <v>-78713</v>
      </c>
      <c r="U15" s="20">
        <v>-7270</v>
      </c>
      <c r="V15" s="20">
        <v>-85983</v>
      </c>
      <c r="W15" s="20">
        <v>-447822</v>
      </c>
      <c r="X15" s="20">
        <v>-190825772</v>
      </c>
      <c r="Y15" s="20">
        <v>190377950</v>
      </c>
      <c r="Z15" s="21">
        <v>-99.77</v>
      </c>
      <c r="AA15" s="22">
        <v>-190825772</v>
      </c>
    </row>
    <row r="16" spans="1:27" ht="12.75">
      <c r="A16" s="23" t="s">
        <v>43</v>
      </c>
      <c r="B16" s="17" t="s">
        <v>6</v>
      </c>
      <c r="C16" s="18"/>
      <c r="D16" s="18"/>
      <c r="E16" s="19">
        <v>-2000000</v>
      </c>
      <c r="F16" s="20">
        <v>-1200000</v>
      </c>
      <c r="G16" s="20"/>
      <c r="H16" s="20">
        <v>-76951</v>
      </c>
      <c r="I16" s="20">
        <v>-286972</v>
      </c>
      <c r="J16" s="20">
        <v>-363923</v>
      </c>
      <c r="K16" s="20">
        <v>-64929</v>
      </c>
      <c r="L16" s="20">
        <v>-47724</v>
      </c>
      <c r="M16" s="20">
        <v>-93233</v>
      </c>
      <c r="N16" s="20">
        <v>-205886</v>
      </c>
      <c r="O16" s="20">
        <v>-2000</v>
      </c>
      <c r="P16" s="20">
        <v>-43145</v>
      </c>
      <c r="Q16" s="20">
        <v>-257847</v>
      </c>
      <c r="R16" s="20">
        <v>-302992</v>
      </c>
      <c r="S16" s="20">
        <v>-16500</v>
      </c>
      <c r="T16" s="20">
        <v>-371686</v>
      </c>
      <c r="U16" s="20">
        <v>71327</v>
      </c>
      <c r="V16" s="20">
        <v>-316859</v>
      </c>
      <c r="W16" s="20">
        <v>-1189660</v>
      </c>
      <c r="X16" s="20">
        <v>-1200000</v>
      </c>
      <c r="Y16" s="20">
        <v>10340</v>
      </c>
      <c r="Z16" s="21">
        <v>-0.86</v>
      </c>
      <c r="AA16" s="22">
        <v>-1200000</v>
      </c>
    </row>
    <row r="17" spans="1:27" ht="12.75">
      <c r="A17" s="24" t="s">
        <v>44</v>
      </c>
      <c r="B17" s="25"/>
      <c r="C17" s="26">
        <f aca="true" t="shared" si="0" ref="C17:Y17">SUM(C6:C16)</f>
        <v>-2763285103</v>
      </c>
      <c r="D17" s="26">
        <f>SUM(D6:D16)</f>
        <v>0</v>
      </c>
      <c r="E17" s="27">
        <f t="shared" si="0"/>
        <v>-2478023092</v>
      </c>
      <c r="F17" s="28">
        <f t="shared" si="0"/>
        <v>-2420600028</v>
      </c>
      <c r="G17" s="28">
        <f t="shared" si="0"/>
        <v>-90865998</v>
      </c>
      <c r="H17" s="28">
        <f t="shared" si="0"/>
        <v>-99407860</v>
      </c>
      <c r="I17" s="28">
        <f t="shared" si="0"/>
        <v>-111600403</v>
      </c>
      <c r="J17" s="28">
        <f t="shared" si="0"/>
        <v>-301874261</v>
      </c>
      <c r="K17" s="28">
        <f t="shared" si="0"/>
        <v>-133108846</v>
      </c>
      <c r="L17" s="28">
        <f t="shared" si="0"/>
        <v>-111972369</v>
      </c>
      <c r="M17" s="28">
        <f t="shared" si="0"/>
        <v>-194025680</v>
      </c>
      <c r="N17" s="28">
        <f t="shared" si="0"/>
        <v>-439106895</v>
      </c>
      <c r="O17" s="28">
        <f t="shared" si="0"/>
        <v>-75009815</v>
      </c>
      <c r="P17" s="28">
        <f t="shared" si="0"/>
        <v>-173134844</v>
      </c>
      <c r="Q17" s="28">
        <f t="shared" si="0"/>
        <v>-210952082</v>
      </c>
      <c r="R17" s="28">
        <f t="shared" si="0"/>
        <v>-459096741</v>
      </c>
      <c r="S17" s="28">
        <f t="shared" si="0"/>
        <v>-107187300</v>
      </c>
      <c r="T17" s="28">
        <f t="shared" si="0"/>
        <v>-133446813</v>
      </c>
      <c r="U17" s="28">
        <f t="shared" si="0"/>
        <v>-198253814</v>
      </c>
      <c r="V17" s="28">
        <f t="shared" si="0"/>
        <v>-438887927</v>
      </c>
      <c r="W17" s="28">
        <f t="shared" si="0"/>
        <v>-1638965824</v>
      </c>
      <c r="X17" s="28">
        <f t="shared" si="0"/>
        <v>-2420600028</v>
      </c>
      <c r="Y17" s="28">
        <f t="shared" si="0"/>
        <v>781634204</v>
      </c>
      <c r="Z17" s="29">
        <f>+IF(X17&lt;&gt;0,+(Y17/X17)*100,0)</f>
        <v>-32.29092766085021</v>
      </c>
      <c r="AA17" s="30">
        <f>SUM(AA6:AA16)</f>
        <v>-2420600028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79295034</v>
      </c>
      <c r="D33" s="18"/>
      <c r="E33" s="19">
        <v>-39753679</v>
      </c>
      <c r="F33" s="20">
        <v>-39753679</v>
      </c>
      <c r="G33" s="20">
        <v>40400069</v>
      </c>
      <c r="H33" s="36">
        <v>-40344766</v>
      </c>
      <c r="I33" s="36">
        <v>-500145</v>
      </c>
      <c r="J33" s="36">
        <v>-444842</v>
      </c>
      <c r="K33" s="20">
        <v>495514</v>
      </c>
      <c r="L33" s="20">
        <v>38645</v>
      </c>
      <c r="M33" s="20">
        <v>-83822</v>
      </c>
      <c r="N33" s="20">
        <v>450337</v>
      </c>
      <c r="O33" s="36">
        <v>64991</v>
      </c>
      <c r="P33" s="36">
        <v>75177</v>
      </c>
      <c r="Q33" s="36">
        <v>-78174</v>
      </c>
      <c r="R33" s="20">
        <v>61994</v>
      </c>
      <c r="S33" s="20">
        <v>-30454</v>
      </c>
      <c r="T33" s="20">
        <v>-39885</v>
      </c>
      <c r="U33" s="20">
        <v>22694</v>
      </c>
      <c r="V33" s="36">
        <v>-47645</v>
      </c>
      <c r="W33" s="36">
        <v>19844</v>
      </c>
      <c r="X33" s="36">
        <v>-39753679</v>
      </c>
      <c r="Y33" s="20">
        <v>39773523</v>
      </c>
      <c r="Z33" s="21">
        <v>-100.05</v>
      </c>
      <c r="AA33" s="22">
        <v>-39753679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79295034</v>
      </c>
      <c r="D36" s="26">
        <f>SUM(D31:D35)</f>
        <v>0</v>
      </c>
      <c r="E36" s="27">
        <f t="shared" si="2"/>
        <v>-39753679</v>
      </c>
      <c r="F36" s="28">
        <f t="shared" si="2"/>
        <v>-39753679</v>
      </c>
      <c r="G36" s="28">
        <f t="shared" si="2"/>
        <v>40400069</v>
      </c>
      <c r="H36" s="28">
        <f t="shared" si="2"/>
        <v>-40344766</v>
      </c>
      <c r="I36" s="28">
        <f t="shared" si="2"/>
        <v>-500145</v>
      </c>
      <c r="J36" s="28">
        <f t="shared" si="2"/>
        <v>-444842</v>
      </c>
      <c r="K36" s="28">
        <f t="shared" si="2"/>
        <v>495514</v>
      </c>
      <c r="L36" s="28">
        <f t="shared" si="2"/>
        <v>38645</v>
      </c>
      <c r="M36" s="28">
        <f t="shared" si="2"/>
        <v>-83822</v>
      </c>
      <c r="N36" s="28">
        <f t="shared" si="2"/>
        <v>450337</v>
      </c>
      <c r="O36" s="28">
        <f t="shared" si="2"/>
        <v>64991</v>
      </c>
      <c r="P36" s="28">
        <f t="shared" si="2"/>
        <v>75177</v>
      </c>
      <c r="Q36" s="28">
        <f t="shared" si="2"/>
        <v>-78174</v>
      </c>
      <c r="R36" s="28">
        <f t="shared" si="2"/>
        <v>61994</v>
      </c>
      <c r="S36" s="28">
        <f t="shared" si="2"/>
        <v>-30454</v>
      </c>
      <c r="T36" s="28">
        <f t="shared" si="2"/>
        <v>-39885</v>
      </c>
      <c r="U36" s="28">
        <f t="shared" si="2"/>
        <v>22694</v>
      </c>
      <c r="V36" s="28">
        <f t="shared" si="2"/>
        <v>-47645</v>
      </c>
      <c r="W36" s="28">
        <f t="shared" si="2"/>
        <v>19844</v>
      </c>
      <c r="X36" s="28">
        <f t="shared" si="2"/>
        <v>-39753679</v>
      </c>
      <c r="Y36" s="28">
        <f t="shared" si="2"/>
        <v>39773523</v>
      </c>
      <c r="Z36" s="29">
        <f>+IF(X36&lt;&gt;0,+(Y36/X36)*100,0)</f>
        <v>-100.04991739255127</v>
      </c>
      <c r="AA36" s="30">
        <f>SUM(AA31:AA35)</f>
        <v>-39753679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-2683990069</v>
      </c>
      <c r="D38" s="32">
        <f>+D17+D27+D36</f>
        <v>0</v>
      </c>
      <c r="E38" s="33">
        <f t="shared" si="3"/>
        <v>-2517776771</v>
      </c>
      <c r="F38" s="2">
        <f t="shared" si="3"/>
        <v>-2460353707</v>
      </c>
      <c r="G38" s="2">
        <f t="shared" si="3"/>
        <v>-50465929</v>
      </c>
      <c r="H38" s="2">
        <f t="shared" si="3"/>
        <v>-139752626</v>
      </c>
      <c r="I38" s="2">
        <f t="shared" si="3"/>
        <v>-112100548</v>
      </c>
      <c r="J38" s="2">
        <f t="shared" si="3"/>
        <v>-302319103</v>
      </c>
      <c r="K38" s="2">
        <f t="shared" si="3"/>
        <v>-132613332</v>
      </c>
      <c r="L38" s="2">
        <f t="shared" si="3"/>
        <v>-111933724</v>
      </c>
      <c r="M38" s="2">
        <f t="shared" si="3"/>
        <v>-194109502</v>
      </c>
      <c r="N38" s="2">
        <f t="shared" si="3"/>
        <v>-438656558</v>
      </c>
      <c r="O38" s="2">
        <f t="shared" si="3"/>
        <v>-74944824</v>
      </c>
      <c r="P38" s="2">
        <f t="shared" si="3"/>
        <v>-173059667</v>
      </c>
      <c r="Q38" s="2">
        <f t="shared" si="3"/>
        <v>-211030256</v>
      </c>
      <c r="R38" s="2">
        <f t="shared" si="3"/>
        <v>-459034747</v>
      </c>
      <c r="S38" s="2">
        <f t="shared" si="3"/>
        <v>-107217754</v>
      </c>
      <c r="T38" s="2">
        <f t="shared" si="3"/>
        <v>-133486698</v>
      </c>
      <c r="U38" s="2">
        <f t="shared" si="3"/>
        <v>-198231120</v>
      </c>
      <c r="V38" s="2">
        <f t="shared" si="3"/>
        <v>-438935572</v>
      </c>
      <c r="W38" s="2">
        <f t="shared" si="3"/>
        <v>-1638945980</v>
      </c>
      <c r="X38" s="2">
        <f t="shared" si="3"/>
        <v>-2460353707</v>
      </c>
      <c r="Y38" s="2">
        <f t="shared" si="3"/>
        <v>821407727</v>
      </c>
      <c r="Z38" s="34">
        <f>+IF(X38&lt;&gt;0,+(Y38/X38)*100,0)</f>
        <v>-33.38575769260318</v>
      </c>
      <c r="AA38" s="35">
        <f>+AA17+AA27+AA36</f>
        <v>-2460353707</v>
      </c>
    </row>
    <row r="39" spans="1:27" ht="12.75">
      <c r="A39" s="23" t="s">
        <v>59</v>
      </c>
      <c r="B39" s="17"/>
      <c r="C39" s="32">
        <v>3358095</v>
      </c>
      <c r="D39" s="32"/>
      <c r="E39" s="33"/>
      <c r="F39" s="2"/>
      <c r="G39" s="2">
        <v>60777184</v>
      </c>
      <c r="H39" s="2">
        <f>+G40+H60</f>
        <v>-46890437</v>
      </c>
      <c r="I39" s="2">
        <f>+H40+I60</f>
        <v>-189121572</v>
      </c>
      <c r="J39" s="2">
        <f>+G39</f>
        <v>60777184</v>
      </c>
      <c r="K39" s="2">
        <f>+I40+K60</f>
        <v>-301237729</v>
      </c>
      <c r="L39" s="2">
        <f>+K40+L60</f>
        <v>-433851061</v>
      </c>
      <c r="M39" s="2">
        <f>+L40+M60</f>
        <v>-545784785</v>
      </c>
      <c r="N39" s="2">
        <f>+K39</f>
        <v>-301237729</v>
      </c>
      <c r="O39" s="2">
        <f>+M40+O60</f>
        <v>-739894287</v>
      </c>
      <c r="P39" s="2">
        <f>+O40+P60</f>
        <v>-814839111</v>
      </c>
      <c r="Q39" s="2">
        <f>+P40+Q60</f>
        <v>-987698788</v>
      </c>
      <c r="R39" s="2">
        <f>+O39</f>
        <v>-739894287</v>
      </c>
      <c r="S39" s="2">
        <f>+Q40+S60</f>
        <v>-1198729044</v>
      </c>
      <c r="T39" s="2">
        <f>+S40+T60</f>
        <v>-1305946798</v>
      </c>
      <c r="U39" s="2">
        <f>+T40+U60</f>
        <v>-1439433496</v>
      </c>
      <c r="V39" s="2">
        <f>+S39</f>
        <v>-1198729044</v>
      </c>
      <c r="W39" s="2">
        <f>+G39</f>
        <v>60777184</v>
      </c>
      <c r="X39" s="2"/>
      <c r="Y39" s="2">
        <f>+W39-X39</f>
        <v>60777184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-2680631974</v>
      </c>
      <c r="D40" s="43">
        <f aca="true" t="shared" si="4" ref="D40:AA40">+D38+D39</f>
        <v>0</v>
      </c>
      <c r="E40" s="44">
        <f t="shared" si="4"/>
        <v>-2517776771</v>
      </c>
      <c r="F40" s="45">
        <f t="shared" si="4"/>
        <v>-2460353707</v>
      </c>
      <c r="G40" s="45">
        <f t="shared" si="4"/>
        <v>10311255</v>
      </c>
      <c r="H40" s="45">
        <f t="shared" si="4"/>
        <v>-186643063</v>
      </c>
      <c r="I40" s="45">
        <f t="shared" si="4"/>
        <v>-301222120</v>
      </c>
      <c r="J40" s="45">
        <f>+I40</f>
        <v>-301222120</v>
      </c>
      <c r="K40" s="45">
        <f t="shared" si="4"/>
        <v>-433851061</v>
      </c>
      <c r="L40" s="45">
        <f t="shared" si="4"/>
        <v>-545784785</v>
      </c>
      <c r="M40" s="45">
        <f t="shared" si="4"/>
        <v>-739894287</v>
      </c>
      <c r="N40" s="45">
        <f>+M40</f>
        <v>-739894287</v>
      </c>
      <c r="O40" s="45">
        <f t="shared" si="4"/>
        <v>-814839111</v>
      </c>
      <c r="P40" s="45">
        <f t="shared" si="4"/>
        <v>-987898778</v>
      </c>
      <c r="Q40" s="45">
        <f t="shared" si="4"/>
        <v>-1198729044</v>
      </c>
      <c r="R40" s="45">
        <f>+Q40</f>
        <v>-1198729044</v>
      </c>
      <c r="S40" s="45">
        <f t="shared" si="4"/>
        <v>-1305946798</v>
      </c>
      <c r="T40" s="45">
        <f t="shared" si="4"/>
        <v>-1439433496</v>
      </c>
      <c r="U40" s="45">
        <f t="shared" si="4"/>
        <v>-1637664616</v>
      </c>
      <c r="V40" s="45">
        <f>+U40</f>
        <v>-1637664616</v>
      </c>
      <c r="W40" s="45">
        <f>+V40</f>
        <v>-1637664616</v>
      </c>
      <c r="X40" s="45">
        <f t="shared" si="4"/>
        <v>-2460353707</v>
      </c>
      <c r="Y40" s="45">
        <f t="shared" si="4"/>
        <v>882184911</v>
      </c>
      <c r="Z40" s="46">
        <f>+IF(X40&lt;&gt;0,+(Y40/X40)*100,0)</f>
        <v>-35.856019745863314</v>
      </c>
      <c r="AA40" s="47">
        <f t="shared" si="4"/>
        <v>-2460353707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7" ht="12.75" hidden="1">
      <c r="G60">
        <v>60777184</v>
      </c>
      <c r="H60">
        <v>-57201692</v>
      </c>
      <c r="I60">
        <v>-2478509</v>
      </c>
      <c r="J60">
        <v>60777184</v>
      </c>
      <c r="K60">
        <v>-15609</v>
      </c>
      <c r="N60">
        <v>-15609</v>
      </c>
      <c r="Q60">
        <v>199990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3344469302</v>
      </c>
      <c r="D6" s="18"/>
      <c r="E6" s="19">
        <v>168019835</v>
      </c>
      <c r="F6" s="20">
        <v>171511625</v>
      </c>
      <c r="G6" s="20">
        <v>262730231</v>
      </c>
      <c r="H6" s="20">
        <v>168400294</v>
      </c>
      <c r="I6" s="20">
        <v>318332354</v>
      </c>
      <c r="J6" s="20">
        <v>749462879</v>
      </c>
      <c r="K6" s="20">
        <v>208686865</v>
      </c>
      <c r="L6" s="20">
        <v>189184480</v>
      </c>
      <c r="M6" s="20">
        <v>223417730</v>
      </c>
      <c r="N6" s="20">
        <v>621289075</v>
      </c>
      <c r="O6" s="20">
        <v>221017529</v>
      </c>
      <c r="P6" s="20">
        <v>138466952</v>
      </c>
      <c r="Q6" s="20">
        <v>846022096</v>
      </c>
      <c r="R6" s="20">
        <v>1205506577</v>
      </c>
      <c r="S6" s="20">
        <v>273098305</v>
      </c>
      <c r="T6" s="20">
        <v>209604287</v>
      </c>
      <c r="U6" s="20">
        <v>262366504</v>
      </c>
      <c r="V6" s="20">
        <v>745069096</v>
      </c>
      <c r="W6" s="20">
        <v>3321327627</v>
      </c>
      <c r="X6" s="20">
        <v>171511625</v>
      </c>
      <c r="Y6" s="20">
        <v>3149816002</v>
      </c>
      <c r="Z6" s="21">
        <v>1836.5</v>
      </c>
      <c r="AA6" s="22">
        <v>171511625</v>
      </c>
    </row>
    <row r="7" spans="1:27" ht="12.75">
      <c r="A7" s="23" t="s">
        <v>34</v>
      </c>
      <c r="B7" s="17"/>
      <c r="C7" s="18"/>
      <c r="D7" s="18"/>
      <c r="E7" s="19">
        <v>367265574</v>
      </c>
      <c r="F7" s="20">
        <v>1063382384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1063382384</v>
      </c>
      <c r="Y7" s="20">
        <v>-1063382384</v>
      </c>
      <c r="Z7" s="21">
        <v>-100</v>
      </c>
      <c r="AA7" s="22">
        <v>1063382384</v>
      </c>
    </row>
    <row r="8" spans="1:27" ht="12.75">
      <c r="A8" s="23" t="s">
        <v>35</v>
      </c>
      <c r="B8" s="17"/>
      <c r="C8" s="18"/>
      <c r="D8" s="18"/>
      <c r="E8" s="19">
        <v>104824038</v>
      </c>
      <c r="F8" s="20">
        <v>52347887</v>
      </c>
      <c r="G8" s="20"/>
      <c r="H8" s="20"/>
      <c r="I8" s="20"/>
      <c r="J8" s="20"/>
      <c r="K8" s="20">
        <v>92</v>
      </c>
      <c r="L8" s="20"/>
      <c r="M8" s="20"/>
      <c r="N8" s="20">
        <v>92</v>
      </c>
      <c r="O8" s="20"/>
      <c r="P8" s="20"/>
      <c r="Q8" s="20"/>
      <c r="R8" s="20"/>
      <c r="S8" s="20"/>
      <c r="T8" s="20"/>
      <c r="U8" s="20"/>
      <c r="V8" s="20"/>
      <c r="W8" s="20">
        <v>92</v>
      </c>
      <c r="X8" s="20">
        <v>52347887</v>
      </c>
      <c r="Y8" s="20">
        <v>-52347795</v>
      </c>
      <c r="Z8" s="21">
        <v>-100</v>
      </c>
      <c r="AA8" s="22">
        <v>52347887</v>
      </c>
    </row>
    <row r="9" spans="1:27" ht="12.75">
      <c r="A9" s="23" t="s">
        <v>36</v>
      </c>
      <c r="B9" s="17" t="s">
        <v>6</v>
      </c>
      <c r="C9" s="18">
        <v>16207</v>
      </c>
      <c r="D9" s="18"/>
      <c r="E9" s="19">
        <v>605342063</v>
      </c>
      <c r="F9" s="20">
        <v>792056045</v>
      </c>
      <c r="G9" s="20">
        <v>983</v>
      </c>
      <c r="H9" s="20">
        <v>983</v>
      </c>
      <c r="I9" s="20">
        <v>200</v>
      </c>
      <c r="J9" s="20">
        <v>2166</v>
      </c>
      <c r="K9" s="20">
        <v>983</v>
      </c>
      <c r="L9" s="20">
        <v>3448</v>
      </c>
      <c r="M9" s="20"/>
      <c r="N9" s="20">
        <v>4431</v>
      </c>
      <c r="O9" s="20"/>
      <c r="P9" s="20">
        <v>8110</v>
      </c>
      <c r="Q9" s="20"/>
      <c r="R9" s="20">
        <v>8110</v>
      </c>
      <c r="S9" s="20"/>
      <c r="T9" s="20"/>
      <c r="U9" s="20"/>
      <c r="V9" s="20"/>
      <c r="W9" s="20">
        <v>14707</v>
      </c>
      <c r="X9" s="20">
        <v>792056045</v>
      </c>
      <c r="Y9" s="20">
        <v>-792041338</v>
      </c>
      <c r="Z9" s="21">
        <v>-100</v>
      </c>
      <c r="AA9" s="22">
        <v>792056045</v>
      </c>
    </row>
    <row r="10" spans="1:27" ht="12.75">
      <c r="A10" s="23" t="s">
        <v>37</v>
      </c>
      <c r="B10" s="17" t="s">
        <v>6</v>
      </c>
      <c r="C10" s="18"/>
      <c r="D10" s="18"/>
      <c r="E10" s="19">
        <v>62228891</v>
      </c>
      <c r="F10" s="20">
        <v>68969008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68969008</v>
      </c>
      <c r="Y10" s="20">
        <v>-68969008</v>
      </c>
      <c r="Z10" s="21">
        <v>-100</v>
      </c>
      <c r="AA10" s="22">
        <v>68969008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-1568574612</v>
      </c>
      <c r="D14" s="18"/>
      <c r="E14" s="19">
        <v>-1929535684</v>
      </c>
      <c r="F14" s="20">
        <v>-2009920208</v>
      </c>
      <c r="G14" s="20">
        <v>-52342701</v>
      </c>
      <c r="H14" s="20">
        <v>-142285729</v>
      </c>
      <c r="I14" s="20">
        <v>-156497557</v>
      </c>
      <c r="J14" s="20">
        <v>-351125987</v>
      </c>
      <c r="K14" s="20">
        <v>-129522450</v>
      </c>
      <c r="L14" s="20">
        <v>-147168185</v>
      </c>
      <c r="M14" s="20">
        <v>-144150429</v>
      </c>
      <c r="N14" s="20">
        <v>-420841064</v>
      </c>
      <c r="O14" s="20">
        <v>-102980775</v>
      </c>
      <c r="P14" s="20">
        <v>-140227909</v>
      </c>
      <c r="Q14" s="20">
        <v>-145032344</v>
      </c>
      <c r="R14" s="20">
        <v>-388241028</v>
      </c>
      <c r="S14" s="20">
        <v>-116123414</v>
      </c>
      <c r="T14" s="20">
        <v>-114153429</v>
      </c>
      <c r="U14" s="20">
        <v>-156882699</v>
      </c>
      <c r="V14" s="20">
        <v>-387159542</v>
      </c>
      <c r="W14" s="20">
        <v>-1547367621</v>
      </c>
      <c r="X14" s="20">
        <v>-2009920208</v>
      </c>
      <c r="Y14" s="20">
        <v>462552587</v>
      </c>
      <c r="Z14" s="21">
        <v>-23.01</v>
      </c>
      <c r="AA14" s="22">
        <v>-2009920208</v>
      </c>
    </row>
    <row r="15" spans="1:27" ht="12.75">
      <c r="A15" s="23" t="s">
        <v>42</v>
      </c>
      <c r="B15" s="17"/>
      <c r="C15" s="18">
        <v>-42264368</v>
      </c>
      <c r="D15" s="18"/>
      <c r="E15" s="19">
        <v>-36143780</v>
      </c>
      <c r="F15" s="20">
        <v>-34873400</v>
      </c>
      <c r="G15" s="20"/>
      <c r="H15" s="20">
        <v>-736</v>
      </c>
      <c r="I15" s="20"/>
      <c r="J15" s="20">
        <v>-736</v>
      </c>
      <c r="K15" s="20">
        <v>736</v>
      </c>
      <c r="L15" s="20"/>
      <c r="M15" s="20">
        <v>-17305739</v>
      </c>
      <c r="N15" s="20">
        <v>-17305003</v>
      </c>
      <c r="O15" s="20"/>
      <c r="P15" s="20"/>
      <c r="Q15" s="20"/>
      <c r="R15" s="20"/>
      <c r="S15" s="20"/>
      <c r="T15" s="20"/>
      <c r="U15" s="20">
        <v>-17726600</v>
      </c>
      <c r="V15" s="20">
        <v>-17726600</v>
      </c>
      <c r="W15" s="20">
        <v>-35032339</v>
      </c>
      <c r="X15" s="20">
        <v>-34873400</v>
      </c>
      <c r="Y15" s="20">
        <v>-158939</v>
      </c>
      <c r="Z15" s="21">
        <v>0.46</v>
      </c>
      <c r="AA15" s="22">
        <v>-34873400</v>
      </c>
    </row>
    <row r="16" spans="1:27" ht="12.75">
      <c r="A16" s="23" t="s">
        <v>43</v>
      </c>
      <c r="B16" s="17" t="s">
        <v>6</v>
      </c>
      <c r="C16" s="18">
        <v>-65525472</v>
      </c>
      <c r="D16" s="18"/>
      <c r="E16" s="19">
        <v>-69450380</v>
      </c>
      <c r="F16" s="20">
        <v>-147035510</v>
      </c>
      <c r="G16" s="20">
        <v>-1002186</v>
      </c>
      <c r="H16" s="20"/>
      <c r="I16" s="20">
        <v>-1076152</v>
      </c>
      <c r="J16" s="20">
        <v>-2078338</v>
      </c>
      <c r="K16" s="20">
        <v>-5166585</v>
      </c>
      <c r="L16" s="20"/>
      <c r="M16" s="20">
        <v>-13513001</v>
      </c>
      <c r="N16" s="20">
        <v>-18679586</v>
      </c>
      <c r="O16" s="20"/>
      <c r="P16" s="20">
        <v>-5724570</v>
      </c>
      <c r="Q16" s="20">
        <v>-2354555</v>
      </c>
      <c r="R16" s="20">
        <v>-8079125</v>
      </c>
      <c r="S16" s="20"/>
      <c r="T16" s="20">
        <v>-13550450</v>
      </c>
      <c r="U16" s="20"/>
      <c r="V16" s="20">
        <v>-13550450</v>
      </c>
      <c r="W16" s="20">
        <v>-42387499</v>
      </c>
      <c r="X16" s="20">
        <v>-147035510</v>
      </c>
      <c r="Y16" s="20">
        <v>104648011</v>
      </c>
      <c r="Z16" s="21">
        <v>-71.17</v>
      </c>
      <c r="AA16" s="22">
        <v>-147035510</v>
      </c>
    </row>
    <row r="17" spans="1:27" ht="12.75">
      <c r="A17" s="24" t="s">
        <v>44</v>
      </c>
      <c r="B17" s="25"/>
      <c r="C17" s="26">
        <f aca="true" t="shared" si="0" ref="C17:Y17">SUM(C6:C16)</f>
        <v>1668121057</v>
      </c>
      <c r="D17" s="26">
        <f>SUM(D6:D16)</f>
        <v>0</v>
      </c>
      <c r="E17" s="27">
        <f t="shared" si="0"/>
        <v>-727449443</v>
      </c>
      <c r="F17" s="28">
        <f t="shared" si="0"/>
        <v>-43562169</v>
      </c>
      <c r="G17" s="28">
        <f t="shared" si="0"/>
        <v>209386327</v>
      </c>
      <c r="H17" s="28">
        <f t="shared" si="0"/>
        <v>26114812</v>
      </c>
      <c r="I17" s="28">
        <f t="shared" si="0"/>
        <v>160758845</v>
      </c>
      <c r="J17" s="28">
        <f t="shared" si="0"/>
        <v>396259984</v>
      </c>
      <c r="K17" s="28">
        <f t="shared" si="0"/>
        <v>73999641</v>
      </c>
      <c r="L17" s="28">
        <f t="shared" si="0"/>
        <v>42019743</v>
      </c>
      <c r="M17" s="28">
        <f t="shared" si="0"/>
        <v>48448561</v>
      </c>
      <c r="N17" s="28">
        <f t="shared" si="0"/>
        <v>164467945</v>
      </c>
      <c r="O17" s="28">
        <f t="shared" si="0"/>
        <v>118036754</v>
      </c>
      <c r="P17" s="28">
        <f t="shared" si="0"/>
        <v>-7477417</v>
      </c>
      <c r="Q17" s="28">
        <f t="shared" si="0"/>
        <v>698635197</v>
      </c>
      <c r="R17" s="28">
        <f t="shared" si="0"/>
        <v>809194534</v>
      </c>
      <c r="S17" s="28">
        <f t="shared" si="0"/>
        <v>156974891</v>
      </c>
      <c r="T17" s="28">
        <f t="shared" si="0"/>
        <v>81900408</v>
      </c>
      <c r="U17" s="28">
        <f t="shared" si="0"/>
        <v>87757205</v>
      </c>
      <c r="V17" s="28">
        <f t="shared" si="0"/>
        <v>326632504</v>
      </c>
      <c r="W17" s="28">
        <f t="shared" si="0"/>
        <v>1696554967</v>
      </c>
      <c r="X17" s="28">
        <f t="shared" si="0"/>
        <v>-43562169</v>
      </c>
      <c r="Y17" s="28">
        <f t="shared" si="0"/>
        <v>1740117136</v>
      </c>
      <c r="Z17" s="29">
        <f>+IF(X17&lt;&gt;0,+(Y17/X17)*100,0)</f>
        <v>-3994.5603626853385</v>
      </c>
      <c r="AA17" s="30">
        <f>SUM(AA6:AA16)</f>
        <v>-43562169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1221600</v>
      </c>
      <c r="D23" s="40"/>
      <c r="E23" s="19">
        <v>-1221600</v>
      </c>
      <c r="F23" s="20">
        <v>-37045041</v>
      </c>
      <c r="G23" s="36">
        <v>34417942</v>
      </c>
      <c r="H23" s="36">
        <v>-34382700</v>
      </c>
      <c r="I23" s="36">
        <v>-59445</v>
      </c>
      <c r="J23" s="20">
        <v>-24203</v>
      </c>
      <c r="K23" s="36">
        <v>59049</v>
      </c>
      <c r="L23" s="36">
        <v>67147</v>
      </c>
      <c r="M23" s="20">
        <v>-72385</v>
      </c>
      <c r="N23" s="36">
        <v>53811</v>
      </c>
      <c r="O23" s="36">
        <v>-28042</v>
      </c>
      <c r="P23" s="36">
        <v>22041</v>
      </c>
      <c r="Q23" s="20">
        <v>-56247</v>
      </c>
      <c r="R23" s="36">
        <v>-62248</v>
      </c>
      <c r="S23" s="36">
        <v>170159</v>
      </c>
      <c r="T23" s="20">
        <v>-37081</v>
      </c>
      <c r="U23" s="36">
        <v>-127893</v>
      </c>
      <c r="V23" s="36">
        <v>5185</v>
      </c>
      <c r="W23" s="36">
        <v>-27455</v>
      </c>
      <c r="X23" s="20">
        <v>-1221600</v>
      </c>
      <c r="Y23" s="36">
        <v>1194145</v>
      </c>
      <c r="Z23" s="37">
        <v>-97.75</v>
      </c>
      <c r="AA23" s="38">
        <v>-37045041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223286879</v>
      </c>
      <c r="D26" s="18"/>
      <c r="E26" s="19">
        <v>-344772281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224508479</v>
      </c>
      <c r="D27" s="26">
        <f>SUM(D21:D26)</f>
        <v>0</v>
      </c>
      <c r="E27" s="27">
        <f t="shared" si="1"/>
        <v>-345993881</v>
      </c>
      <c r="F27" s="28">
        <f t="shared" si="1"/>
        <v>-37045041</v>
      </c>
      <c r="G27" s="28">
        <f t="shared" si="1"/>
        <v>34417942</v>
      </c>
      <c r="H27" s="28">
        <f t="shared" si="1"/>
        <v>-34382700</v>
      </c>
      <c r="I27" s="28">
        <f t="shared" si="1"/>
        <v>-59445</v>
      </c>
      <c r="J27" s="28">
        <f t="shared" si="1"/>
        <v>-24203</v>
      </c>
      <c r="K27" s="28">
        <f t="shared" si="1"/>
        <v>59049</v>
      </c>
      <c r="L27" s="28">
        <f t="shared" si="1"/>
        <v>67147</v>
      </c>
      <c r="M27" s="28">
        <f t="shared" si="1"/>
        <v>-72385</v>
      </c>
      <c r="N27" s="28">
        <f t="shared" si="1"/>
        <v>53811</v>
      </c>
      <c r="O27" s="28">
        <f t="shared" si="1"/>
        <v>-28042</v>
      </c>
      <c r="P27" s="28">
        <f t="shared" si="1"/>
        <v>22041</v>
      </c>
      <c r="Q27" s="28">
        <f t="shared" si="1"/>
        <v>-56247</v>
      </c>
      <c r="R27" s="28">
        <f t="shared" si="1"/>
        <v>-62248</v>
      </c>
      <c r="S27" s="28">
        <f t="shared" si="1"/>
        <v>170159</v>
      </c>
      <c r="T27" s="28">
        <f t="shared" si="1"/>
        <v>-37081</v>
      </c>
      <c r="U27" s="28">
        <f t="shared" si="1"/>
        <v>-127893</v>
      </c>
      <c r="V27" s="28">
        <f t="shared" si="1"/>
        <v>5185</v>
      </c>
      <c r="W27" s="28">
        <f t="shared" si="1"/>
        <v>-27455</v>
      </c>
      <c r="X27" s="28">
        <f t="shared" si="1"/>
        <v>-1221600</v>
      </c>
      <c r="Y27" s="28">
        <f t="shared" si="1"/>
        <v>1194145</v>
      </c>
      <c r="Z27" s="29">
        <f>+IF(X27&lt;&gt;0,+(Y27/X27)*100,0)</f>
        <v>-97.75253765553373</v>
      </c>
      <c r="AA27" s="30">
        <f>SUM(AA21:AA26)</f>
        <v>-37045041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1203454</v>
      </c>
      <c r="D33" s="18"/>
      <c r="E33" s="19">
        <v>-1203454</v>
      </c>
      <c r="F33" s="20">
        <v>37545703</v>
      </c>
      <c r="G33" s="20">
        <v>402478</v>
      </c>
      <c r="H33" s="36">
        <v>-323922</v>
      </c>
      <c r="I33" s="36">
        <v>32523</v>
      </c>
      <c r="J33" s="36">
        <v>111079</v>
      </c>
      <c r="K33" s="20">
        <v>78521</v>
      </c>
      <c r="L33" s="20">
        <v>141408</v>
      </c>
      <c r="M33" s="20">
        <v>-119296</v>
      </c>
      <c r="N33" s="20">
        <v>100633</v>
      </c>
      <c r="O33" s="36">
        <v>113544</v>
      </c>
      <c r="P33" s="36">
        <v>-343871</v>
      </c>
      <c r="Q33" s="36">
        <v>245194</v>
      </c>
      <c r="R33" s="20">
        <v>14867</v>
      </c>
      <c r="S33" s="20">
        <v>-261040</v>
      </c>
      <c r="T33" s="20">
        <v>49661</v>
      </c>
      <c r="U33" s="20">
        <v>103729</v>
      </c>
      <c r="V33" s="36">
        <v>-107650</v>
      </c>
      <c r="W33" s="36">
        <v>118929</v>
      </c>
      <c r="X33" s="36">
        <v>-1203454</v>
      </c>
      <c r="Y33" s="20">
        <v>1322383</v>
      </c>
      <c r="Z33" s="21">
        <v>-109.88</v>
      </c>
      <c r="AA33" s="22">
        <v>37545703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20387444</v>
      </c>
      <c r="D35" s="18"/>
      <c r="E35" s="19"/>
      <c r="F35" s="20"/>
      <c r="G35" s="20"/>
      <c r="H35" s="20"/>
      <c r="I35" s="20"/>
      <c r="J35" s="20"/>
      <c r="K35" s="20"/>
      <c r="L35" s="20"/>
      <c r="M35" s="20">
        <v>19396346</v>
      </c>
      <c r="N35" s="20">
        <v>19396346</v>
      </c>
      <c r="O35" s="20"/>
      <c r="P35" s="20"/>
      <c r="Q35" s="20"/>
      <c r="R35" s="20"/>
      <c r="S35" s="20"/>
      <c r="T35" s="20"/>
      <c r="U35" s="20">
        <v>18986312</v>
      </c>
      <c r="V35" s="20">
        <v>18986312</v>
      </c>
      <c r="W35" s="20">
        <v>38382658</v>
      </c>
      <c r="X35" s="20"/>
      <c r="Y35" s="20">
        <v>38382658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21590898</v>
      </c>
      <c r="D36" s="26">
        <f>SUM(D31:D35)</f>
        <v>0</v>
      </c>
      <c r="E36" s="27">
        <f t="shared" si="2"/>
        <v>-1203454</v>
      </c>
      <c r="F36" s="28">
        <f t="shared" si="2"/>
        <v>37545703</v>
      </c>
      <c r="G36" s="28">
        <f t="shared" si="2"/>
        <v>402478</v>
      </c>
      <c r="H36" s="28">
        <f t="shared" si="2"/>
        <v>-323922</v>
      </c>
      <c r="I36" s="28">
        <f t="shared" si="2"/>
        <v>32523</v>
      </c>
      <c r="J36" s="28">
        <f t="shared" si="2"/>
        <v>111079</v>
      </c>
      <c r="K36" s="28">
        <f t="shared" si="2"/>
        <v>78521</v>
      </c>
      <c r="L36" s="28">
        <f t="shared" si="2"/>
        <v>141408</v>
      </c>
      <c r="M36" s="28">
        <f t="shared" si="2"/>
        <v>19277050</v>
      </c>
      <c r="N36" s="28">
        <f t="shared" si="2"/>
        <v>19496979</v>
      </c>
      <c r="O36" s="28">
        <f t="shared" si="2"/>
        <v>113544</v>
      </c>
      <c r="P36" s="28">
        <f t="shared" si="2"/>
        <v>-343871</v>
      </c>
      <c r="Q36" s="28">
        <f t="shared" si="2"/>
        <v>245194</v>
      </c>
      <c r="R36" s="28">
        <f t="shared" si="2"/>
        <v>14867</v>
      </c>
      <c r="S36" s="28">
        <f t="shared" si="2"/>
        <v>-261040</v>
      </c>
      <c r="T36" s="28">
        <f t="shared" si="2"/>
        <v>49661</v>
      </c>
      <c r="U36" s="28">
        <f t="shared" si="2"/>
        <v>19090041</v>
      </c>
      <c r="V36" s="28">
        <f t="shared" si="2"/>
        <v>18878662</v>
      </c>
      <c r="W36" s="28">
        <f t="shared" si="2"/>
        <v>38501587</v>
      </c>
      <c r="X36" s="28">
        <f t="shared" si="2"/>
        <v>-1203454</v>
      </c>
      <c r="Y36" s="28">
        <f t="shared" si="2"/>
        <v>39705041</v>
      </c>
      <c r="Z36" s="29">
        <f>+IF(X36&lt;&gt;0,+(Y36/X36)*100,0)</f>
        <v>-3299.2570551097097</v>
      </c>
      <c r="AA36" s="30">
        <f>SUM(AA31:AA35)</f>
        <v>37545703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1914220434</v>
      </c>
      <c r="D38" s="32">
        <f>+D17+D27+D36</f>
        <v>0</v>
      </c>
      <c r="E38" s="33">
        <f t="shared" si="3"/>
        <v>-1074646778</v>
      </c>
      <c r="F38" s="2">
        <f t="shared" si="3"/>
        <v>-43061507</v>
      </c>
      <c r="G38" s="2">
        <f t="shared" si="3"/>
        <v>244206747</v>
      </c>
      <c r="H38" s="2">
        <f t="shared" si="3"/>
        <v>-8591810</v>
      </c>
      <c r="I38" s="2">
        <f t="shared" si="3"/>
        <v>160731923</v>
      </c>
      <c r="J38" s="2">
        <f t="shared" si="3"/>
        <v>396346860</v>
      </c>
      <c r="K38" s="2">
        <f t="shared" si="3"/>
        <v>74137211</v>
      </c>
      <c r="L38" s="2">
        <f t="shared" si="3"/>
        <v>42228298</v>
      </c>
      <c r="M38" s="2">
        <f t="shared" si="3"/>
        <v>67653226</v>
      </c>
      <c r="N38" s="2">
        <f t="shared" si="3"/>
        <v>184018735</v>
      </c>
      <c r="O38" s="2">
        <f t="shared" si="3"/>
        <v>118122256</v>
      </c>
      <c r="P38" s="2">
        <f t="shared" si="3"/>
        <v>-7799247</v>
      </c>
      <c r="Q38" s="2">
        <f t="shared" si="3"/>
        <v>698824144</v>
      </c>
      <c r="R38" s="2">
        <f t="shared" si="3"/>
        <v>809147153</v>
      </c>
      <c r="S38" s="2">
        <f t="shared" si="3"/>
        <v>156884010</v>
      </c>
      <c r="T38" s="2">
        <f t="shared" si="3"/>
        <v>81912988</v>
      </c>
      <c r="U38" s="2">
        <f t="shared" si="3"/>
        <v>106719353</v>
      </c>
      <c r="V38" s="2">
        <f t="shared" si="3"/>
        <v>345516351</v>
      </c>
      <c r="W38" s="2">
        <f t="shared" si="3"/>
        <v>1735029099</v>
      </c>
      <c r="X38" s="2">
        <f t="shared" si="3"/>
        <v>-45987223</v>
      </c>
      <c r="Y38" s="2">
        <f t="shared" si="3"/>
        <v>1781016322</v>
      </c>
      <c r="Z38" s="34">
        <f>+IF(X38&lt;&gt;0,+(Y38/X38)*100,0)</f>
        <v>-3872.850339321424</v>
      </c>
      <c r="AA38" s="35">
        <f>+AA17+AA27+AA36</f>
        <v>-43061507</v>
      </c>
    </row>
    <row r="39" spans="1:27" ht="12.75">
      <c r="A39" s="23" t="s">
        <v>59</v>
      </c>
      <c r="B39" s="17"/>
      <c r="C39" s="32"/>
      <c r="D39" s="32"/>
      <c r="E39" s="33"/>
      <c r="F39" s="2">
        <v>562603736</v>
      </c>
      <c r="G39" s="2"/>
      <c r="H39" s="2">
        <f>+G40+H60</f>
        <v>244206747</v>
      </c>
      <c r="I39" s="2">
        <f>+H40+I60</f>
        <v>235614937</v>
      </c>
      <c r="J39" s="2">
        <f>+G39</f>
        <v>0</v>
      </c>
      <c r="K39" s="2">
        <f>+I40+K60</f>
        <v>396346860</v>
      </c>
      <c r="L39" s="2">
        <f>+K40+L60</f>
        <v>470484071</v>
      </c>
      <c r="M39" s="2">
        <f>+L40+M60</f>
        <v>512712369</v>
      </c>
      <c r="N39" s="2">
        <f>+K39</f>
        <v>396346860</v>
      </c>
      <c r="O39" s="2">
        <f>+M40+O60</f>
        <v>580365595</v>
      </c>
      <c r="P39" s="2">
        <f>+O40+P60</f>
        <v>698487851</v>
      </c>
      <c r="Q39" s="2">
        <f>+P40+Q60</f>
        <v>690688604</v>
      </c>
      <c r="R39" s="2">
        <f>+O39</f>
        <v>580365595</v>
      </c>
      <c r="S39" s="2">
        <f>+Q40+S60</f>
        <v>1389512748</v>
      </c>
      <c r="T39" s="2">
        <f>+S40+T60</f>
        <v>1546396758</v>
      </c>
      <c r="U39" s="2">
        <f>+T40+U60</f>
        <v>1628309746</v>
      </c>
      <c r="V39" s="2">
        <f>+S39</f>
        <v>1389512748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>
        <v>562603736</v>
      </c>
    </row>
    <row r="40" spans="1:27" ht="12.75">
      <c r="A40" s="41" t="s">
        <v>61</v>
      </c>
      <c r="B40" s="42" t="s">
        <v>60</v>
      </c>
      <c r="C40" s="43">
        <f>+C38+C39</f>
        <v>1914220434</v>
      </c>
      <c r="D40" s="43">
        <f aca="true" t="shared" si="4" ref="D40:AA40">+D38+D39</f>
        <v>0</v>
      </c>
      <c r="E40" s="44">
        <f t="shared" si="4"/>
        <v>-1074646778</v>
      </c>
      <c r="F40" s="45">
        <f t="shared" si="4"/>
        <v>519542229</v>
      </c>
      <c r="G40" s="45">
        <f t="shared" si="4"/>
        <v>244206747</v>
      </c>
      <c r="H40" s="45">
        <f t="shared" si="4"/>
        <v>235614937</v>
      </c>
      <c r="I40" s="45">
        <f t="shared" si="4"/>
        <v>396346860</v>
      </c>
      <c r="J40" s="45">
        <f>+I40</f>
        <v>396346860</v>
      </c>
      <c r="K40" s="45">
        <f t="shared" si="4"/>
        <v>470484071</v>
      </c>
      <c r="L40" s="45">
        <f t="shared" si="4"/>
        <v>512712369</v>
      </c>
      <c r="M40" s="45">
        <f t="shared" si="4"/>
        <v>580365595</v>
      </c>
      <c r="N40" s="45">
        <f>+M40</f>
        <v>580365595</v>
      </c>
      <c r="O40" s="45">
        <f t="shared" si="4"/>
        <v>698487851</v>
      </c>
      <c r="P40" s="45">
        <f t="shared" si="4"/>
        <v>690688604</v>
      </c>
      <c r="Q40" s="45">
        <f t="shared" si="4"/>
        <v>1389512748</v>
      </c>
      <c r="R40" s="45">
        <f>+Q40</f>
        <v>1389512748</v>
      </c>
      <c r="S40" s="45">
        <f t="shared" si="4"/>
        <v>1546396758</v>
      </c>
      <c r="T40" s="45">
        <f t="shared" si="4"/>
        <v>1628309746</v>
      </c>
      <c r="U40" s="45">
        <f t="shared" si="4"/>
        <v>1735029099</v>
      </c>
      <c r="V40" s="45">
        <f>+U40</f>
        <v>1735029099</v>
      </c>
      <c r="W40" s="45">
        <f>+V40</f>
        <v>1735029099</v>
      </c>
      <c r="X40" s="45">
        <f t="shared" si="4"/>
        <v>-45987223</v>
      </c>
      <c r="Y40" s="45">
        <f t="shared" si="4"/>
        <v>1781016322</v>
      </c>
      <c r="Z40" s="46">
        <f>+IF(X40&lt;&gt;0,+(Y40/X40)*100,0)</f>
        <v>-3872.850339321424</v>
      </c>
      <c r="AA40" s="47">
        <f t="shared" si="4"/>
        <v>519542229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-4378396116</v>
      </c>
      <c r="D14" s="18"/>
      <c r="E14" s="19">
        <v>-4321476778</v>
      </c>
      <c r="F14" s="20">
        <v>-4137841221</v>
      </c>
      <c r="G14" s="20">
        <v>-97531434</v>
      </c>
      <c r="H14" s="20">
        <v>-133837156</v>
      </c>
      <c r="I14" s="20">
        <v>-748446481</v>
      </c>
      <c r="J14" s="20">
        <v>-979815071</v>
      </c>
      <c r="K14" s="20">
        <v>-346148107</v>
      </c>
      <c r="L14" s="20">
        <v>-404827743</v>
      </c>
      <c r="M14" s="20">
        <v>-382907937</v>
      </c>
      <c r="N14" s="20">
        <v>-1133883787</v>
      </c>
      <c r="O14" s="20">
        <v>-487554632</v>
      </c>
      <c r="P14" s="20">
        <v>-377903144</v>
      </c>
      <c r="Q14" s="20">
        <v>-222784854</v>
      </c>
      <c r="R14" s="20">
        <v>-1088242630</v>
      </c>
      <c r="S14" s="20">
        <v>-250749692</v>
      </c>
      <c r="T14" s="20">
        <v>-126031305</v>
      </c>
      <c r="U14" s="20">
        <v>-531517536</v>
      </c>
      <c r="V14" s="20">
        <v>-908298533</v>
      </c>
      <c r="W14" s="20">
        <v>-4110240021</v>
      </c>
      <c r="X14" s="20">
        <v>-4137841221</v>
      </c>
      <c r="Y14" s="20">
        <v>27601200</v>
      </c>
      <c r="Z14" s="21">
        <v>-0.67</v>
      </c>
      <c r="AA14" s="22">
        <v>-4137841221</v>
      </c>
    </row>
    <row r="15" spans="1:27" ht="12.75">
      <c r="A15" s="23" t="s">
        <v>42</v>
      </c>
      <c r="B15" s="17"/>
      <c r="C15" s="18">
        <v>-365978876</v>
      </c>
      <c r="D15" s="18"/>
      <c r="E15" s="19">
        <v>-19011065</v>
      </c>
      <c r="F15" s="20">
        <v>-19011065</v>
      </c>
      <c r="G15" s="20"/>
      <c r="H15" s="20">
        <v>-6839</v>
      </c>
      <c r="I15" s="20">
        <v>-24668758</v>
      </c>
      <c r="J15" s="20">
        <v>-24675597</v>
      </c>
      <c r="K15" s="20">
        <v>-18280488</v>
      </c>
      <c r="L15" s="20">
        <v>-28286655</v>
      </c>
      <c r="M15" s="20">
        <v>-21430759</v>
      </c>
      <c r="N15" s="20">
        <v>-67997902</v>
      </c>
      <c r="O15" s="20">
        <v>-4657463</v>
      </c>
      <c r="P15" s="20">
        <v>-25984</v>
      </c>
      <c r="Q15" s="20">
        <v>-12007155</v>
      </c>
      <c r="R15" s="20">
        <v>-16690602</v>
      </c>
      <c r="S15" s="20">
        <v>-3207499</v>
      </c>
      <c r="T15" s="20">
        <v>-16696</v>
      </c>
      <c r="U15" s="20">
        <v>-27667</v>
      </c>
      <c r="V15" s="20">
        <v>-3251862</v>
      </c>
      <c r="W15" s="20">
        <v>-112615963</v>
      </c>
      <c r="X15" s="20">
        <v>-19011065</v>
      </c>
      <c r="Y15" s="20">
        <v>-93604898</v>
      </c>
      <c r="Z15" s="21">
        <v>492.37</v>
      </c>
      <c r="AA15" s="22">
        <v>-19011065</v>
      </c>
    </row>
    <row r="16" spans="1:27" ht="12.75">
      <c r="A16" s="23" t="s">
        <v>43</v>
      </c>
      <c r="B16" s="17" t="s">
        <v>6</v>
      </c>
      <c r="C16" s="18">
        <v>-16000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-4744390992</v>
      </c>
      <c r="D17" s="26">
        <f>SUM(D6:D16)</f>
        <v>0</v>
      </c>
      <c r="E17" s="27">
        <f t="shared" si="0"/>
        <v>-4340487843</v>
      </c>
      <c r="F17" s="28">
        <f t="shared" si="0"/>
        <v>-4156852286</v>
      </c>
      <c r="G17" s="28">
        <f t="shared" si="0"/>
        <v>-97531434</v>
      </c>
      <c r="H17" s="28">
        <f t="shared" si="0"/>
        <v>-133843995</v>
      </c>
      <c r="I17" s="28">
        <f t="shared" si="0"/>
        <v>-773115239</v>
      </c>
      <c r="J17" s="28">
        <f t="shared" si="0"/>
        <v>-1004490668</v>
      </c>
      <c r="K17" s="28">
        <f t="shared" si="0"/>
        <v>-364428595</v>
      </c>
      <c r="L17" s="28">
        <f t="shared" si="0"/>
        <v>-433114398</v>
      </c>
      <c r="M17" s="28">
        <f t="shared" si="0"/>
        <v>-404338696</v>
      </c>
      <c r="N17" s="28">
        <f t="shared" si="0"/>
        <v>-1201881689</v>
      </c>
      <c r="O17" s="28">
        <f t="shared" si="0"/>
        <v>-492212095</v>
      </c>
      <c r="P17" s="28">
        <f t="shared" si="0"/>
        <v>-377929128</v>
      </c>
      <c r="Q17" s="28">
        <f t="shared" si="0"/>
        <v>-234792009</v>
      </c>
      <c r="R17" s="28">
        <f t="shared" si="0"/>
        <v>-1104933232</v>
      </c>
      <c r="S17" s="28">
        <f t="shared" si="0"/>
        <v>-253957191</v>
      </c>
      <c r="T17" s="28">
        <f t="shared" si="0"/>
        <v>-126048001</v>
      </c>
      <c r="U17" s="28">
        <f t="shared" si="0"/>
        <v>-531545203</v>
      </c>
      <c r="V17" s="28">
        <f t="shared" si="0"/>
        <v>-911550395</v>
      </c>
      <c r="W17" s="28">
        <f t="shared" si="0"/>
        <v>-4222855984</v>
      </c>
      <c r="X17" s="28">
        <f t="shared" si="0"/>
        <v>-4156852286</v>
      </c>
      <c r="Y17" s="28">
        <f t="shared" si="0"/>
        <v>-66003698</v>
      </c>
      <c r="Z17" s="29">
        <f>+IF(X17&lt;&gt;0,+(Y17/X17)*100,0)</f>
        <v>1.5878288055194079</v>
      </c>
      <c r="AA17" s="30">
        <f>SUM(AA6:AA16)</f>
        <v>-4156852286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16735</v>
      </c>
      <c r="D24" s="18"/>
      <c r="E24" s="19">
        <v>2184</v>
      </c>
      <c r="F24" s="20">
        <v>-21103</v>
      </c>
      <c r="G24" s="20">
        <v>-18919</v>
      </c>
      <c r="H24" s="20">
        <v>16735</v>
      </c>
      <c r="I24" s="20">
        <v>2184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-18919</v>
      </c>
      <c r="Y24" s="20">
        <v>18919</v>
      </c>
      <c r="Z24" s="21">
        <v>-100</v>
      </c>
      <c r="AA24" s="22">
        <v>-21103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16735</v>
      </c>
      <c r="D27" s="26">
        <f>SUM(D21:D26)</f>
        <v>0</v>
      </c>
      <c r="E27" s="27">
        <f t="shared" si="1"/>
        <v>2184</v>
      </c>
      <c r="F27" s="28">
        <f t="shared" si="1"/>
        <v>-21103</v>
      </c>
      <c r="G27" s="28">
        <f t="shared" si="1"/>
        <v>-18919</v>
      </c>
      <c r="H27" s="28">
        <f t="shared" si="1"/>
        <v>16735</v>
      </c>
      <c r="I27" s="28">
        <f t="shared" si="1"/>
        <v>2184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-18919</v>
      </c>
      <c r="Y27" s="28">
        <f t="shared" si="1"/>
        <v>18919</v>
      </c>
      <c r="Z27" s="29">
        <f>+IF(X27&lt;&gt;0,+(Y27/X27)*100,0)</f>
        <v>-100</v>
      </c>
      <c r="AA27" s="30">
        <f>SUM(AA21:AA26)</f>
        <v>-21103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-50090264</v>
      </c>
      <c r="D33" s="18"/>
      <c r="E33" s="19">
        <v>32594956</v>
      </c>
      <c r="F33" s="20">
        <v>13139799</v>
      </c>
      <c r="G33" s="20">
        <v>48097176</v>
      </c>
      <c r="H33" s="36">
        <v>-50806163</v>
      </c>
      <c r="I33" s="36">
        <v>331965</v>
      </c>
      <c r="J33" s="36">
        <v>-2377022</v>
      </c>
      <c r="K33" s="20">
        <v>-300000</v>
      </c>
      <c r="L33" s="20">
        <v>194297</v>
      </c>
      <c r="M33" s="20">
        <v>-87441</v>
      </c>
      <c r="N33" s="20">
        <v>-193144</v>
      </c>
      <c r="O33" s="36">
        <v>302791</v>
      </c>
      <c r="P33" s="36">
        <v>-394643</v>
      </c>
      <c r="Q33" s="36">
        <v>56826</v>
      </c>
      <c r="R33" s="20">
        <v>-35026</v>
      </c>
      <c r="S33" s="20">
        <v>-215336</v>
      </c>
      <c r="T33" s="20">
        <v>31306</v>
      </c>
      <c r="U33" s="20">
        <v>12825</v>
      </c>
      <c r="V33" s="36">
        <v>-171205</v>
      </c>
      <c r="W33" s="36">
        <v>-2776397</v>
      </c>
      <c r="X33" s="36">
        <v>45734755</v>
      </c>
      <c r="Y33" s="20">
        <v>-48511152</v>
      </c>
      <c r="Z33" s="21">
        <v>-106.07</v>
      </c>
      <c r="AA33" s="22">
        <v>13139799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3162631</v>
      </c>
      <c r="D35" s="18"/>
      <c r="E35" s="19"/>
      <c r="F35" s="20"/>
      <c r="G35" s="20"/>
      <c r="H35" s="20"/>
      <c r="I35" s="20">
        <v>1770333</v>
      </c>
      <c r="J35" s="20">
        <v>1770333</v>
      </c>
      <c r="K35" s="20"/>
      <c r="L35" s="20"/>
      <c r="M35" s="20"/>
      <c r="N35" s="20"/>
      <c r="O35" s="20"/>
      <c r="P35" s="20"/>
      <c r="Q35" s="20">
        <v>1910999</v>
      </c>
      <c r="R35" s="20">
        <v>1910999</v>
      </c>
      <c r="S35" s="20"/>
      <c r="T35" s="20"/>
      <c r="U35" s="20"/>
      <c r="V35" s="20"/>
      <c r="W35" s="20">
        <v>3681332</v>
      </c>
      <c r="X35" s="20"/>
      <c r="Y35" s="20">
        <v>3681332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-46927633</v>
      </c>
      <c r="D36" s="26">
        <f>SUM(D31:D35)</f>
        <v>0</v>
      </c>
      <c r="E36" s="27">
        <f t="shared" si="2"/>
        <v>32594956</v>
      </c>
      <c r="F36" s="28">
        <f t="shared" si="2"/>
        <v>13139799</v>
      </c>
      <c r="G36" s="28">
        <f t="shared" si="2"/>
        <v>48097176</v>
      </c>
      <c r="H36" s="28">
        <f t="shared" si="2"/>
        <v>-50806163</v>
      </c>
      <c r="I36" s="28">
        <f t="shared" si="2"/>
        <v>2102298</v>
      </c>
      <c r="J36" s="28">
        <f t="shared" si="2"/>
        <v>-606689</v>
      </c>
      <c r="K36" s="28">
        <f t="shared" si="2"/>
        <v>-300000</v>
      </c>
      <c r="L36" s="28">
        <f t="shared" si="2"/>
        <v>194297</v>
      </c>
      <c r="M36" s="28">
        <f t="shared" si="2"/>
        <v>-87441</v>
      </c>
      <c r="N36" s="28">
        <f t="shared" si="2"/>
        <v>-193144</v>
      </c>
      <c r="O36" s="28">
        <f t="shared" si="2"/>
        <v>302791</v>
      </c>
      <c r="P36" s="28">
        <f t="shared" si="2"/>
        <v>-394643</v>
      </c>
      <c r="Q36" s="28">
        <f t="shared" si="2"/>
        <v>1967825</v>
      </c>
      <c r="R36" s="28">
        <f t="shared" si="2"/>
        <v>1875973</v>
      </c>
      <c r="S36" s="28">
        <f t="shared" si="2"/>
        <v>-215336</v>
      </c>
      <c r="T36" s="28">
        <f t="shared" si="2"/>
        <v>31306</v>
      </c>
      <c r="U36" s="28">
        <f t="shared" si="2"/>
        <v>12825</v>
      </c>
      <c r="V36" s="28">
        <f t="shared" si="2"/>
        <v>-171205</v>
      </c>
      <c r="W36" s="28">
        <f t="shared" si="2"/>
        <v>904935</v>
      </c>
      <c r="X36" s="28">
        <f t="shared" si="2"/>
        <v>45734755</v>
      </c>
      <c r="Y36" s="28">
        <f t="shared" si="2"/>
        <v>-44829820</v>
      </c>
      <c r="Z36" s="29">
        <f>+IF(X36&lt;&gt;0,+(Y36/X36)*100,0)</f>
        <v>-98.02134066313464</v>
      </c>
      <c r="AA36" s="30">
        <f>SUM(AA31:AA35)</f>
        <v>13139799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-4791301890</v>
      </c>
      <c r="D38" s="32">
        <f>+D17+D27+D36</f>
        <v>0</v>
      </c>
      <c r="E38" s="33">
        <f t="shared" si="3"/>
        <v>-4307890703</v>
      </c>
      <c r="F38" s="2">
        <f t="shared" si="3"/>
        <v>-4143733590</v>
      </c>
      <c r="G38" s="2">
        <f t="shared" si="3"/>
        <v>-49453177</v>
      </c>
      <c r="H38" s="2">
        <f t="shared" si="3"/>
        <v>-184633423</v>
      </c>
      <c r="I38" s="2">
        <f t="shared" si="3"/>
        <v>-771010757</v>
      </c>
      <c r="J38" s="2">
        <f t="shared" si="3"/>
        <v>-1005097357</v>
      </c>
      <c r="K38" s="2">
        <f t="shared" si="3"/>
        <v>-364728595</v>
      </c>
      <c r="L38" s="2">
        <f t="shared" si="3"/>
        <v>-432920101</v>
      </c>
      <c r="M38" s="2">
        <f t="shared" si="3"/>
        <v>-404426137</v>
      </c>
      <c r="N38" s="2">
        <f t="shared" si="3"/>
        <v>-1202074833</v>
      </c>
      <c r="O38" s="2">
        <f t="shared" si="3"/>
        <v>-491909304</v>
      </c>
      <c r="P38" s="2">
        <f t="shared" si="3"/>
        <v>-378323771</v>
      </c>
      <c r="Q38" s="2">
        <f t="shared" si="3"/>
        <v>-232824184</v>
      </c>
      <c r="R38" s="2">
        <f t="shared" si="3"/>
        <v>-1103057259</v>
      </c>
      <c r="S38" s="2">
        <f t="shared" si="3"/>
        <v>-254172527</v>
      </c>
      <c r="T38" s="2">
        <f t="shared" si="3"/>
        <v>-126016695</v>
      </c>
      <c r="U38" s="2">
        <f t="shared" si="3"/>
        <v>-531532378</v>
      </c>
      <c r="V38" s="2">
        <f t="shared" si="3"/>
        <v>-911721600</v>
      </c>
      <c r="W38" s="2">
        <f t="shared" si="3"/>
        <v>-4221951049</v>
      </c>
      <c r="X38" s="2">
        <f t="shared" si="3"/>
        <v>-4111136450</v>
      </c>
      <c r="Y38" s="2">
        <f t="shared" si="3"/>
        <v>-110814599</v>
      </c>
      <c r="Z38" s="34">
        <f>+IF(X38&lt;&gt;0,+(Y38/X38)*100,0)</f>
        <v>2.6954736323577877</v>
      </c>
      <c r="AA38" s="35">
        <f>+AA17+AA27+AA36</f>
        <v>-4143733590</v>
      </c>
    </row>
    <row r="39" spans="1:27" ht="12.75">
      <c r="A39" s="23" t="s">
        <v>59</v>
      </c>
      <c r="B39" s="17"/>
      <c r="C39" s="32"/>
      <c r="D39" s="32"/>
      <c r="E39" s="33">
        <v>321549878</v>
      </c>
      <c r="F39" s="2">
        <v>214918937</v>
      </c>
      <c r="G39" s="2">
        <v>216552186</v>
      </c>
      <c r="H39" s="2">
        <f>+G40+H60</f>
        <v>168055218</v>
      </c>
      <c r="I39" s="2">
        <f>+H40+I60</f>
        <v>-16578205</v>
      </c>
      <c r="J39" s="2">
        <f>+G39</f>
        <v>216552186</v>
      </c>
      <c r="K39" s="2">
        <f>+I40+K60</f>
        <v>-787588962</v>
      </c>
      <c r="L39" s="2">
        <f>+K40+L60</f>
        <v>-1152317557</v>
      </c>
      <c r="M39" s="2">
        <f>+L40+M60</f>
        <v>-1585237658</v>
      </c>
      <c r="N39" s="2">
        <f>+K39</f>
        <v>-787588962</v>
      </c>
      <c r="O39" s="2">
        <f>+M40+O60</f>
        <v>-1989663795</v>
      </c>
      <c r="P39" s="2">
        <f>+O40+P60</f>
        <v>-2481573099</v>
      </c>
      <c r="Q39" s="2">
        <f>+P40+Q60</f>
        <v>-2859896870</v>
      </c>
      <c r="R39" s="2">
        <f>+O39</f>
        <v>-1989663795</v>
      </c>
      <c r="S39" s="2">
        <f>+Q40+S60</f>
        <v>-3092721054</v>
      </c>
      <c r="T39" s="2">
        <f>+S40+T60</f>
        <v>-3346893581</v>
      </c>
      <c r="U39" s="2">
        <f>+T40+U60</f>
        <v>-3472910276</v>
      </c>
      <c r="V39" s="2">
        <f>+S39</f>
        <v>-3092721054</v>
      </c>
      <c r="W39" s="2">
        <f>+G39</f>
        <v>216552186</v>
      </c>
      <c r="X39" s="2">
        <v>17909909</v>
      </c>
      <c r="Y39" s="2">
        <f>+W39-X39</f>
        <v>198642277</v>
      </c>
      <c r="Z39" s="34">
        <f>+IF(X39&lt;&gt;0,+(Y39/X39)*100,0)</f>
        <v>1109.119409819447</v>
      </c>
      <c r="AA39" s="35">
        <v>214918937</v>
      </c>
    </row>
    <row r="40" spans="1:27" ht="12.75">
      <c r="A40" s="41" t="s">
        <v>61</v>
      </c>
      <c r="B40" s="42" t="s">
        <v>60</v>
      </c>
      <c r="C40" s="43">
        <f>+C38+C39</f>
        <v>-4791301890</v>
      </c>
      <c r="D40" s="43">
        <f aca="true" t="shared" si="4" ref="D40:AA40">+D38+D39</f>
        <v>0</v>
      </c>
      <c r="E40" s="44">
        <f t="shared" si="4"/>
        <v>-3986340825</v>
      </c>
      <c r="F40" s="45">
        <f t="shared" si="4"/>
        <v>-3928814653</v>
      </c>
      <c r="G40" s="45">
        <f t="shared" si="4"/>
        <v>167099009</v>
      </c>
      <c r="H40" s="45">
        <f t="shared" si="4"/>
        <v>-16578205</v>
      </c>
      <c r="I40" s="45">
        <f t="shared" si="4"/>
        <v>-787588962</v>
      </c>
      <c r="J40" s="45">
        <f>+I40</f>
        <v>-787588962</v>
      </c>
      <c r="K40" s="45">
        <f t="shared" si="4"/>
        <v>-1152317557</v>
      </c>
      <c r="L40" s="45">
        <f t="shared" si="4"/>
        <v>-1585237658</v>
      </c>
      <c r="M40" s="45">
        <f t="shared" si="4"/>
        <v>-1989663795</v>
      </c>
      <c r="N40" s="45">
        <f>+M40</f>
        <v>-1989663795</v>
      </c>
      <c r="O40" s="45">
        <f t="shared" si="4"/>
        <v>-2481573099</v>
      </c>
      <c r="P40" s="45">
        <f t="shared" si="4"/>
        <v>-2859896870</v>
      </c>
      <c r="Q40" s="45">
        <f t="shared" si="4"/>
        <v>-3092721054</v>
      </c>
      <c r="R40" s="45">
        <f>+Q40</f>
        <v>-3092721054</v>
      </c>
      <c r="S40" s="45">
        <f t="shared" si="4"/>
        <v>-3346893581</v>
      </c>
      <c r="T40" s="45">
        <f t="shared" si="4"/>
        <v>-3472910276</v>
      </c>
      <c r="U40" s="45">
        <f t="shared" si="4"/>
        <v>-4004442654</v>
      </c>
      <c r="V40" s="45">
        <f>+U40</f>
        <v>-4004442654</v>
      </c>
      <c r="W40" s="45">
        <f>+V40</f>
        <v>-4004442654</v>
      </c>
      <c r="X40" s="45">
        <f t="shared" si="4"/>
        <v>-4093226541</v>
      </c>
      <c r="Y40" s="45">
        <f t="shared" si="4"/>
        <v>87827678</v>
      </c>
      <c r="Z40" s="46">
        <f>+IF(X40&lt;&gt;0,+(Y40/X40)*100,0)</f>
        <v>-2.14568329214789</v>
      </c>
      <c r="AA40" s="47">
        <f t="shared" si="4"/>
        <v>-3928814653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216552186</v>
      </c>
      <c r="H60">
        <v>956209</v>
      </c>
      <c r="J60">
        <v>216552186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-2257572671</v>
      </c>
      <c r="D14" s="18"/>
      <c r="E14" s="19">
        <v>-2502800081</v>
      </c>
      <c r="F14" s="20">
        <v>-2570151997</v>
      </c>
      <c r="G14" s="20">
        <v>1412839802</v>
      </c>
      <c r="H14" s="20">
        <v>-619612338</v>
      </c>
      <c r="I14" s="20">
        <v>1369721732</v>
      </c>
      <c r="J14" s="20">
        <v>2162949196</v>
      </c>
      <c r="K14" s="20">
        <v>-212412669</v>
      </c>
      <c r="L14" s="20">
        <v>-216355866</v>
      </c>
      <c r="M14" s="20">
        <v>-179767916</v>
      </c>
      <c r="N14" s="20">
        <v>-608536451</v>
      </c>
      <c r="O14" s="20">
        <v>-181773362</v>
      </c>
      <c r="P14" s="20">
        <v>-222769769</v>
      </c>
      <c r="Q14" s="20">
        <v>-212728054</v>
      </c>
      <c r="R14" s="20">
        <v>-617271185</v>
      </c>
      <c r="S14" s="20">
        <v>-175486405</v>
      </c>
      <c r="T14" s="20">
        <v>-159193273</v>
      </c>
      <c r="U14" s="20">
        <v>-334782624</v>
      </c>
      <c r="V14" s="20">
        <v>-669462302</v>
      </c>
      <c r="W14" s="20">
        <v>267679258</v>
      </c>
      <c r="X14" s="20">
        <v>-2570151997</v>
      </c>
      <c r="Y14" s="20">
        <v>2837831255</v>
      </c>
      <c r="Z14" s="21">
        <v>-110.41</v>
      </c>
      <c r="AA14" s="22">
        <v>-2570151997</v>
      </c>
    </row>
    <row r="15" spans="1:27" ht="12.75">
      <c r="A15" s="23" t="s">
        <v>42</v>
      </c>
      <c r="B15" s="17"/>
      <c r="C15" s="18">
        <v>-71690411</v>
      </c>
      <c r="D15" s="18"/>
      <c r="E15" s="19">
        <v>-50423081</v>
      </c>
      <c r="F15" s="20">
        <v>-53210504</v>
      </c>
      <c r="G15" s="20">
        <v>-2903595</v>
      </c>
      <c r="H15" s="20">
        <v>-3350676</v>
      </c>
      <c r="I15" s="20">
        <v>-3142042</v>
      </c>
      <c r="J15" s="20">
        <v>-9396313</v>
      </c>
      <c r="K15" s="20">
        <v>-9083257</v>
      </c>
      <c r="L15" s="20">
        <v>-9083257</v>
      </c>
      <c r="M15" s="20">
        <v>-3907504</v>
      </c>
      <c r="N15" s="20">
        <v>-22074018</v>
      </c>
      <c r="O15" s="20">
        <v>-3416346</v>
      </c>
      <c r="P15" s="20">
        <v>-2598268</v>
      </c>
      <c r="Q15" s="20">
        <v>-3009517</v>
      </c>
      <c r="R15" s="20">
        <v>-9024131</v>
      </c>
      <c r="S15" s="20">
        <v>-2690185</v>
      </c>
      <c r="T15" s="20">
        <v>-8305046</v>
      </c>
      <c r="U15" s="20">
        <v>-4035445</v>
      </c>
      <c r="V15" s="20">
        <v>-15030676</v>
      </c>
      <c r="W15" s="20">
        <v>-55525138</v>
      </c>
      <c r="X15" s="20">
        <v>-53210504</v>
      </c>
      <c r="Y15" s="20">
        <v>-2314634</v>
      </c>
      <c r="Z15" s="21">
        <v>4.35</v>
      </c>
      <c r="AA15" s="22">
        <v>-53210504</v>
      </c>
    </row>
    <row r="16" spans="1:27" ht="12.75">
      <c r="A16" s="23" t="s">
        <v>43</v>
      </c>
      <c r="B16" s="17" t="s">
        <v>6</v>
      </c>
      <c r="C16" s="18">
        <v>-26500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-2329289582</v>
      </c>
      <c r="D17" s="26">
        <f>SUM(D6:D16)</f>
        <v>0</v>
      </c>
      <c r="E17" s="27">
        <f t="shared" si="0"/>
        <v>-2553223162</v>
      </c>
      <c r="F17" s="28">
        <f t="shared" si="0"/>
        <v>-2623362501</v>
      </c>
      <c r="G17" s="28">
        <f t="shared" si="0"/>
        <v>1409936207</v>
      </c>
      <c r="H17" s="28">
        <f t="shared" si="0"/>
        <v>-622963014</v>
      </c>
      <c r="I17" s="28">
        <f t="shared" si="0"/>
        <v>1366579690</v>
      </c>
      <c r="J17" s="28">
        <f t="shared" si="0"/>
        <v>2153552883</v>
      </c>
      <c r="K17" s="28">
        <f t="shared" si="0"/>
        <v>-221495926</v>
      </c>
      <c r="L17" s="28">
        <f t="shared" si="0"/>
        <v>-225439123</v>
      </c>
      <c r="M17" s="28">
        <f t="shared" si="0"/>
        <v>-183675420</v>
      </c>
      <c r="N17" s="28">
        <f t="shared" si="0"/>
        <v>-630610469</v>
      </c>
      <c r="O17" s="28">
        <f t="shared" si="0"/>
        <v>-185189708</v>
      </c>
      <c r="P17" s="28">
        <f t="shared" si="0"/>
        <v>-225368037</v>
      </c>
      <c r="Q17" s="28">
        <f t="shared" si="0"/>
        <v>-215737571</v>
      </c>
      <c r="R17" s="28">
        <f t="shared" si="0"/>
        <v>-626295316</v>
      </c>
      <c r="S17" s="28">
        <f t="shared" si="0"/>
        <v>-178176590</v>
      </c>
      <c r="T17" s="28">
        <f t="shared" si="0"/>
        <v>-167498319</v>
      </c>
      <c r="U17" s="28">
        <f t="shared" si="0"/>
        <v>-338818069</v>
      </c>
      <c r="V17" s="28">
        <f t="shared" si="0"/>
        <v>-684492978</v>
      </c>
      <c r="W17" s="28">
        <f t="shared" si="0"/>
        <v>212154120</v>
      </c>
      <c r="X17" s="28">
        <f t="shared" si="0"/>
        <v>-2623362501</v>
      </c>
      <c r="Y17" s="28">
        <f t="shared" si="0"/>
        <v>2835516621</v>
      </c>
      <c r="Z17" s="29">
        <f>+IF(X17&lt;&gt;0,+(Y17/X17)*100,0)</f>
        <v>-108.08710652527544</v>
      </c>
      <c r="AA17" s="30">
        <f>SUM(AA6:AA16)</f>
        <v>-2623362501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211970</v>
      </c>
      <c r="D23" s="40"/>
      <c r="E23" s="19">
        <v>-218540</v>
      </c>
      <c r="F23" s="20">
        <v>-218540</v>
      </c>
      <c r="G23" s="36"/>
      <c r="H23" s="36"/>
      <c r="I23" s="36"/>
      <c r="J23" s="20"/>
      <c r="K23" s="36"/>
      <c r="L23" s="36"/>
      <c r="M23" s="20">
        <v>-500</v>
      </c>
      <c r="N23" s="36">
        <v>-500</v>
      </c>
      <c r="O23" s="36">
        <v>500</v>
      </c>
      <c r="P23" s="36"/>
      <c r="Q23" s="20"/>
      <c r="R23" s="36">
        <v>500</v>
      </c>
      <c r="S23" s="36"/>
      <c r="T23" s="20"/>
      <c r="U23" s="36"/>
      <c r="V23" s="36"/>
      <c r="W23" s="36"/>
      <c r="X23" s="20">
        <v>-218540</v>
      </c>
      <c r="Y23" s="36">
        <v>218540</v>
      </c>
      <c r="Z23" s="37">
        <v>-100</v>
      </c>
      <c r="AA23" s="38">
        <v>-218540</v>
      </c>
    </row>
    <row r="24" spans="1:27" ht="12.75">
      <c r="A24" s="23" t="s">
        <v>49</v>
      </c>
      <c r="B24" s="17"/>
      <c r="C24" s="18">
        <v>-86782814</v>
      </c>
      <c r="D24" s="18"/>
      <c r="E24" s="19">
        <v>7961089</v>
      </c>
      <c r="F24" s="20">
        <v>-693058</v>
      </c>
      <c r="G24" s="20">
        <v>-282724106</v>
      </c>
      <c r="H24" s="20">
        <v>282676512</v>
      </c>
      <c r="I24" s="20">
        <v>47594</v>
      </c>
      <c r="J24" s="20"/>
      <c r="K24" s="20">
        <v>3113729</v>
      </c>
      <c r="L24" s="20"/>
      <c r="M24" s="20">
        <v>-3344105</v>
      </c>
      <c r="N24" s="20">
        <v>-230376</v>
      </c>
      <c r="O24" s="20">
        <v>30178743</v>
      </c>
      <c r="P24" s="20">
        <v>-29948367</v>
      </c>
      <c r="Q24" s="20">
        <v>-25902733</v>
      </c>
      <c r="R24" s="20">
        <v>-25672357</v>
      </c>
      <c r="S24" s="20">
        <v>25792650</v>
      </c>
      <c r="T24" s="20">
        <v>23108801</v>
      </c>
      <c r="U24" s="20">
        <v>-23046281</v>
      </c>
      <c r="V24" s="20">
        <v>25855170</v>
      </c>
      <c r="W24" s="20">
        <v>-47563</v>
      </c>
      <c r="X24" s="20">
        <v>7268031</v>
      </c>
      <c r="Y24" s="20">
        <v>-7315594</v>
      </c>
      <c r="Z24" s="21">
        <v>-100.65</v>
      </c>
      <c r="AA24" s="22">
        <v>-693058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-86570844</v>
      </c>
      <c r="D27" s="26">
        <f>SUM(D21:D26)</f>
        <v>0</v>
      </c>
      <c r="E27" s="27">
        <f t="shared" si="1"/>
        <v>7742549</v>
      </c>
      <c r="F27" s="28">
        <f t="shared" si="1"/>
        <v>-911598</v>
      </c>
      <c r="G27" s="28">
        <f t="shared" si="1"/>
        <v>-282724106</v>
      </c>
      <c r="H27" s="28">
        <f t="shared" si="1"/>
        <v>282676512</v>
      </c>
      <c r="I27" s="28">
        <f t="shared" si="1"/>
        <v>47594</v>
      </c>
      <c r="J27" s="28">
        <f t="shared" si="1"/>
        <v>0</v>
      </c>
      <c r="K27" s="28">
        <f t="shared" si="1"/>
        <v>3113729</v>
      </c>
      <c r="L27" s="28">
        <f t="shared" si="1"/>
        <v>0</v>
      </c>
      <c r="M27" s="28">
        <f t="shared" si="1"/>
        <v>-3344605</v>
      </c>
      <c r="N27" s="28">
        <f t="shared" si="1"/>
        <v>-230876</v>
      </c>
      <c r="O27" s="28">
        <f t="shared" si="1"/>
        <v>30179243</v>
      </c>
      <c r="P27" s="28">
        <f t="shared" si="1"/>
        <v>-29948367</v>
      </c>
      <c r="Q27" s="28">
        <f t="shared" si="1"/>
        <v>-25902733</v>
      </c>
      <c r="R27" s="28">
        <f t="shared" si="1"/>
        <v>-25671857</v>
      </c>
      <c r="S27" s="28">
        <f t="shared" si="1"/>
        <v>25792650</v>
      </c>
      <c r="T27" s="28">
        <f t="shared" si="1"/>
        <v>23108801</v>
      </c>
      <c r="U27" s="28">
        <f t="shared" si="1"/>
        <v>-23046281</v>
      </c>
      <c r="V27" s="28">
        <f t="shared" si="1"/>
        <v>25855170</v>
      </c>
      <c r="W27" s="28">
        <f t="shared" si="1"/>
        <v>-47563</v>
      </c>
      <c r="X27" s="28">
        <f t="shared" si="1"/>
        <v>7049491</v>
      </c>
      <c r="Y27" s="28">
        <f t="shared" si="1"/>
        <v>-7097054</v>
      </c>
      <c r="Z27" s="29">
        <f>+IF(X27&lt;&gt;0,+(Y27/X27)*100,0)</f>
        <v>-100.67470119473873</v>
      </c>
      <c r="AA27" s="30">
        <f>SUM(AA21:AA26)</f>
        <v>-911598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-12650608</v>
      </c>
      <c r="D33" s="18"/>
      <c r="E33" s="19">
        <v>79524397</v>
      </c>
      <c r="F33" s="20">
        <v>6919002</v>
      </c>
      <c r="G33" s="20">
        <v>-5492692</v>
      </c>
      <c r="H33" s="36">
        <v>-33361</v>
      </c>
      <c r="I33" s="36">
        <v>325051</v>
      </c>
      <c r="J33" s="36">
        <v>-5201002</v>
      </c>
      <c r="K33" s="20">
        <v>-3077032</v>
      </c>
      <c r="L33" s="20"/>
      <c r="M33" s="20">
        <v>1986280</v>
      </c>
      <c r="N33" s="20">
        <v>-1090752</v>
      </c>
      <c r="O33" s="36">
        <v>11742770</v>
      </c>
      <c r="P33" s="36">
        <v>-11109995</v>
      </c>
      <c r="Q33" s="36">
        <v>-2856261</v>
      </c>
      <c r="R33" s="20">
        <v>-2223486</v>
      </c>
      <c r="S33" s="20">
        <v>2909030</v>
      </c>
      <c r="T33" s="20">
        <v>-927986</v>
      </c>
      <c r="U33" s="20">
        <v>-313077</v>
      </c>
      <c r="V33" s="36">
        <v>1667967</v>
      </c>
      <c r="W33" s="36">
        <v>-6847273</v>
      </c>
      <c r="X33" s="36">
        <v>86443399</v>
      </c>
      <c r="Y33" s="20">
        <v>-93290672</v>
      </c>
      <c r="Z33" s="21">
        <v>-107.92</v>
      </c>
      <c r="AA33" s="22">
        <v>6919002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-12650608</v>
      </c>
      <c r="D36" s="26">
        <f>SUM(D31:D35)</f>
        <v>0</v>
      </c>
      <c r="E36" s="27">
        <f t="shared" si="2"/>
        <v>79524397</v>
      </c>
      <c r="F36" s="28">
        <f t="shared" si="2"/>
        <v>6919002</v>
      </c>
      <c r="G36" s="28">
        <f t="shared" si="2"/>
        <v>-5492692</v>
      </c>
      <c r="H36" s="28">
        <f t="shared" si="2"/>
        <v>-33361</v>
      </c>
      <c r="I36" s="28">
        <f t="shared" si="2"/>
        <v>325051</v>
      </c>
      <c r="J36" s="28">
        <f t="shared" si="2"/>
        <v>-5201002</v>
      </c>
      <c r="K36" s="28">
        <f t="shared" si="2"/>
        <v>-3077032</v>
      </c>
      <c r="L36" s="28">
        <f t="shared" si="2"/>
        <v>0</v>
      </c>
      <c r="M36" s="28">
        <f t="shared" si="2"/>
        <v>1986280</v>
      </c>
      <c r="N36" s="28">
        <f t="shared" si="2"/>
        <v>-1090752</v>
      </c>
      <c r="O36" s="28">
        <f t="shared" si="2"/>
        <v>11742770</v>
      </c>
      <c r="P36" s="28">
        <f t="shared" si="2"/>
        <v>-11109995</v>
      </c>
      <c r="Q36" s="28">
        <f t="shared" si="2"/>
        <v>-2856261</v>
      </c>
      <c r="R36" s="28">
        <f t="shared" si="2"/>
        <v>-2223486</v>
      </c>
      <c r="S36" s="28">
        <f t="shared" si="2"/>
        <v>2909030</v>
      </c>
      <c r="T36" s="28">
        <f t="shared" si="2"/>
        <v>-927986</v>
      </c>
      <c r="U36" s="28">
        <f t="shared" si="2"/>
        <v>-313077</v>
      </c>
      <c r="V36" s="28">
        <f t="shared" si="2"/>
        <v>1667967</v>
      </c>
      <c r="W36" s="28">
        <f t="shared" si="2"/>
        <v>-6847273</v>
      </c>
      <c r="X36" s="28">
        <f t="shared" si="2"/>
        <v>86443399</v>
      </c>
      <c r="Y36" s="28">
        <f t="shared" si="2"/>
        <v>-93290672</v>
      </c>
      <c r="Z36" s="29">
        <f>+IF(X36&lt;&gt;0,+(Y36/X36)*100,0)</f>
        <v>-107.92110569368056</v>
      </c>
      <c r="AA36" s="30">
        <f>SUM(AA31:AA35)</f>
        <v>6919002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-2428511034</v>
      </c>
      <c r="D38" s="32">
        <f>+D17+D27+D36</f>
        <v>0</v>
      </c>
      <c r="E38" s="33">
        <f t="shared" si="3"/>
        <v>-2465956216</v>
      </c>
      <c r="F38" s="2">
        <f t="shared" si="3"/>
        <v>-2617355097</v>
      </c>
      <c r="G38" s="2">
        <f t="shared" si="3"/>
        <v>1121719409</v>
      </c>
      <c r="H38" s="2">
        <f t="shared" si="3"/>
        <v>-340319863</v>
      </c>
      <c r="I38" s="2">
        <f t="shared" si="3"/>
        <v>1366952335</v>
      </c>
      <c r="J38" s="2">
        <f t="shared" si="3"/>
        <v>2148351881</v>
      </c>
      <c r="K38" s="2">
        <f t="shared" si="3"/>
        <v>-221459229</v>
      </c>
      <c r="L38" s="2">
        <f t="shared" si="3"/>
        <v>-225439123</v>
      </c>
      <c r="M38" s="2">
        <f t="shared" si="3"/>
        <v>-185033745</v>
      </c>
      <c r="N38" s="2">
        <f t="shared" si="3"/>
        <v>-631932097</v>
      </c>
      <c r="O38" s="2">
        <f t="shared" si="3"/>
        <v>-143267695</v>
      </c>
      <c r="P38" s="2">
        <f t="shared" si="3"/>
        <v>-266426399</v>
      </c>
      <c r="Q38" s="2">
        <f t="shared" si="3"/>
        <v>-244496565</v>
      </c>
      <c r="R38" s="2">
        <f t="shared" si="3"/>
        <v>-654190659</v>
      </c>
      <c r="S38" s="2">
        <f t="shared" si="3"/>
        <v>-149474910</v>
      </c>
      <c r="T38" s="2">
        <f t="shared" si="3"/>
        <v>-145317504</v>
      </c>
      <c r="U38" s="2">
        <f t="shared" si="3"/>
        <v>-362177427</v>
      </c>
      <c r="V38" s="2">
        <f t="shared" si="3"/>
        <v>-656969841</v>
      </c>
      <c r="W38" s="2">
        <f t="shared" si="3"/>
        <v>205259284</v>
      </c>
      <c r="X38" s="2">
        <f t="shared" si="3"/>
        <v>-2529869611</v>
      </c>
      <c r="Y38" s="2">
        <f t="shared" si="3"/>
        <v>2735128895</v>
      </c>
      <c r="Z38" s="34">
        <f>+IF(X38&lt;&gt;0,+(Y38/X38)*100,0)</f>
        <v>-108.11343332112938</v>
      </c>
      <c r="AA38" s="35">
        <f>+AA17+AA27+AA36</f>
        <v>-2617355097</v>
      </c>
    </row>
    <row r="39" spans="1:27" ht="12.75">
      <c r="A39" s="23" t="s">
        <v>59</v>
      </c>
      <c r="B39" s="17"/>
      <c r="C39" s="32">
        <v>-195611309</v>
      </c>
      <c r="D39" s="32"/>
      <c r="E39" s="33">
        <v>431162225</v>
      </c>
      <c r="F39" s="2"/>
      <c r="G39" s="2">
        <v>425860369</v>
      </c>
      <c r="H39" s="2">
        <f>+G40+H60</f>
        <v>1566437589</v>
      </c>
      <c r="I39" s="2">
        <f>+H40+I60</f>
        <v>1226117726</v>
      </c>
      <c r="J39" s="2">
        <f>+G39</f>
        <v>425860369</v>
      </c>
      <c r="K39" s="2">
        <f>+I40+K60</f>
        <v>2814856367</v>
      </c>
      <c r="L39" s="2">
        <f>+K40+L60</f>
        <v>2815183444</v>
      </c>
      <c r="M39" s="2">
        <f>+L40+M60</f>
        <v>2589860093</v>
      </c>
      <c r="N39" s="2">
        <f>+K39</f>
        <v>2814856367</v>
      </c>
      <c r="O39" s="2">
        <f>+M40+O60</f>
        <v>2404211158</v>
      </c>
      <c r="P39" s="2">
        <f>+O40+P60</f>
        <v>2260943463</v>
      </c>
      <c r="Q39" s="2">
        <f>+P40+Q60</f>
        <v>2019235346</v>
      </c>
      <c r="R39" s="2">
        <f>+O39</f>
        <v>2404211158</v>
      </c>
      <c r="S39" s="2">
        <f>+Q40+S60</f>
        <v>1750681336</v>
      </c>
      <c r="T39" s="2">
        <f>+S40+T60</f>
        <v>1601113837</v>
      </c>
      <c r="U39" s="2">
        <f>+T40+U60</f>
        <v>1461347583</v>
      </c>
      <c r="V39" s="2">
        <f>+S39</f>
        <v>1750681336</v>
      </c>
      <c r="W39" s="2">
        <f>+G39</f>
        <v>425860369</v>
      </c>
      <c r="X39" s="2"/>
      <c r="Y39" s="2">
        <f>+W39-X39</f>
        <v>425860369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-2624122343</v>
      </c>
      <c r="D40" s="43">
        <f aca="true" t="shared" si="4" ref="D40:AA40">+D38+D39</f>
        <v>0</v>
      </c>
      <c r="E40" s="44">
        <f t="shared" si="4"/>
        <v>-2034793991</v>
      </c>
      <c r="F40" s="45">
        <f t="shared" si="4"/>
        <v>-2617355097</v>
      </c>
      <c r="G40" s="45">
        <f t="shared" si="4"/>
        <v>1547579778</v>
      </c>
      <c r="H40" s="45">
        <f t="shared" si="4"/>
        <v>1226117726</v>
      </c>
      <c r="I40" s="45">
        <f t="shared" si="4"/>
        <v>2593070061</v>
      </c>
      <c r="J40" s="45">
        <f>+I40</f>
        <v>2593070061</v>
      </c>
      <c r="K40" s="45">
        <f t="shared" si="4"/>
        <v>2593397138</v>
      </c>
      <c r="L40" s="45">
        <f t="shared" si="4"/>
        <v>2589744321</v>
      </c>
      <c r="M40" s="45">
        <f t="shared" si="4"/>
        <v>2404826348</v>
      </c>
      <c r="N40" s="45">
        <f>+M40</f>
        <v>2404826348</v>
      </c>
      <c r="O40" s="45">
        <f t="shared" si="4"/>
        <v>2260943463</v>
      </c>
      <c r="P40" s="45">
        <f t="shared" si="4"/>
        <v>1994517064</v>
      </c>
      <c r="Q40" s="45">
        <f t="shared" si="4"/>
        <v>1774738781</v>
      </c>
      <c r="R40" s="45">
        <f>+Q40</f>
        <v>1774738781</v>
      </c>
      <c r="S40" s="45">
        <f t="shared" si="4"/>
        <v>1601206426</v>
      </c>
      <c r="T40" s="45">
        <f t="shared" si="4"/>
        <v>1455796333</v>
      </c>
      <c r="U40" s="45">
        <f t="shared" si="4"/>
        <v>1099170156</v>
      </c>
      <c r="V40" s="45">
        <f>+U40</f>
        <v>1099170156</v>
      </c>
      <c r="W40" s="45">
        <f>+V40</f>
        <v>1099170156</v>
      </c>
      <c r="X40" s="45">
        <f t="shared" si="4"/>
        <v>-2529869611</v>
      </c>
      <c r="Y40" s="45">
        <f t="shared" si="4"/>
        <v>3160989264</v>
      </c>
      <c r="Z40" s="46">
        <f>+IF(X40&lt;&gt;0,+(Y40/X40)*100,0)</f>
        <v>-124.94672651332938</v>
      </c>
      <c r="AA40" s="47">
        <f t="shared" si="4"/>
        <v>-2617355097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425860369</v>
      </c>
      <c r="H60">
        <v>18857811</v>
      </c>
      <c r="J60">
        <v>425860369</v>
      </c>
      <c r="K60">
        <v>221786306</v>
      </c>
      <c r="L60">
        <v>221786306</v>
      </c>
      <c r="M60">
        <v>115772</v>
      </c>
      <c r="N60">
        <v>221786306</v>
      </c>
      <c r="O60">
        <v>-615190</v>
      </c>
      <c r="Q60">
        <v>24718282</v>
      </c>
      <c r="R60">
        <v>-615190</v>
      </c>
      <c r="S60">
        <v>-24057445</v>
      </c>
      <c r="T60">
        <v>-92589</v>
      </c>
      <c r="U60">
        <v>5551250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1000036673</v>
      </c>
      <c r="F6" s="20">
        <v>1000036673</v>
      </c>
      <c r="G6" s="20">
        <v>1577492307</v>
      </c>
      <c r="H6" s="20">
        <v>32096890</v>
      </c>
      <c r="I6" s="20">
        <v>39278104</v>
      </c>
      <c r="J6" s="20">
        <v>1648867301</v>
      </c>
      <c r="K6" s="20">
        <v>29524078</v>
      </c>
      <c r="L6" s="20"/>
      <c r="M6" s="20"/>
      <c r="N6" s="20">
        <v>29524078</v>
      </c>
      <c r="O6" s="20"/>
      <c r="P6" s="20"/>
      <c r="Q6" s="20"/>
      <c r="R6" s="20"/>
      <c r="S6" s="20">
        <v>73602699</v>
      </c>
      <c r="T6" s="20">
        <v>77602845</v>
      </c>
      <c r="U6" s="20">
        <v>75177756</v>
      </c>
      <c r="V6" s="20">
        <v>226383300</v>
      </c>
      <c r="W6" s="20">
        <v>1904774679</v>
      </c>
      <c r="X6" s="20">
        <v>1000036668</v>
      </c>
      <c r="Y6" s="20">
        <v>904738011</v>
      </c>
      <c r="Z6" s="21">
        <v>90.47</v>
      </c>
      <c r="AA6" s="22">
        <v>1000036673</v>
      </c>
    </row>
    <row r="7" spans="1:27" ht="12.75">
      <c r="A7" s="23" t="s">
        <v>34</v>
      </c>
      <c r="B7" s="17"/>
      <c r="C7" s="18"/>
      <c r="D7" s="18"/>
      <c r="E7" s="19">
        <v>2683410878</v>
      </c>
      <c r="F7" s="20">
        <v>2683410878</v>
      </c>
      <c r="G7" s="20">
        <v>496898921</v>
      </c>
      <c r="H7" s="20">
        <v>36276655</v>
      </c>
      <c r="I7" s="20">
        <v>76822378</v>
      </c>
      <c r="J7" s="20">
        <v>609997954</v>
      </c>
      <c r="K7" s="20">
        <v>50182998</v>
      </c>
      <c r="L7" s="20"/>
      <c r="M7" s="20"/>
      <c r="N7" s="20">
        <v>50182998</v>
      </c>
      <c r="O7" s="20"/>
      <c r="P7" s="20"/>
      <c r="Q7" s="20"/>
      <c r="R7" s="20"/>
      <c r="S7" s="20">
        <v>197499039</v>
      </c>
      <c r="T7" s="20">
        <v>208232684</v>
      </c>
      <c r="U7" s="20">
        <v>201725411</v>
      </c>
      <c r="V7" s="20">
        <v>607457134</v>
      </c>
      <c r="W7" s="20">
        <v>1267638086</v>
      </c>
      <c r="X7" s="20">
        <v>2683410864</v>
      </c>
      <c r="Y7" s="20">
        <v>-1415772778</v>
      </c>
      <c r="Z7" s="21">
        <v>-52.76</v>
      </c>
      <c r="AA7" s="22">
        <v>2683410878</v>
      </c>
    </row>
    <row r="8" spans="1:27" ht="12.75">
      <c r="A8" s="23" t="s">
        <v>35</v>
      </c>
      <c r="B8" s="17"/>
      <c r="C8" s="18"/>
      <c r="D8" s="18"/>
      <c r="E8" s="19">
        <v>112020280</v>
      </c>
      <c r="F8" s="20">
        <v>112020280</v>
      </c>
      <c r="G8" s="20">
        <v>5391322345</v>
      </c>
      <c r="H8" s="20">
        <v>77519723</v>
      </c>
      <c r="I8" s="20">
        <v>66669757</v>
      </c>
      <c r="J8" s="20">
        <v>5535511825</v>
      </c>
      <c r="K8" s="20">
        <v>-36745119</v>
      </c>
      <c r="L8" s="20"/>
      <c r="M8" s="20"/>
      <c r="N8" s="20">
        <v>-36745119</v>
      </c>
      <c r="O8" s="20"/>
      <c r="P8" s="20"/>
      <c r="Q8" s="20"/>
      <c r="R8" s="20"/>
      <c r="S8" s="20">
        <v>8244695</v>
      </c>
      <c r="T8" s="20">
        <v>8692772</v>
      </c>
      <c r="U8" s="20">
        <v>8421125</v>
      </c>
      <c r="V8" s="20">
        <v>25358592</v>
      </c>
      <c r="W8" s="20">
        <v>5524125298</v>
      </c>
      <c r="X8" s="20">
        <v>112020300</v>
      </c>
      <c r="Y8" s="20">
        <v>5412104998</v>
      </c>
      <c r="Z8" s="21">
        <v>4831.36</v>
      </c>
      <c r="AA8" s="22">
        <v>112020280</v>
      </c>
    </row>
    <row r="9" spans="1:27" ht="12.75">
      <c r="A9" s="23" t="s">
        <v>36</v>
      </c>
      <c r="B9" s="17" t="s">
        <v>6</v>
      </c>
      <c r="C9" s="18"/>
      <c r="D9" s="18"/>
      <c r="E9" s="19">
        <v>674085151</v>
      </c>
      <c r="F9" s="20">
        <v>674085151</v>
      </c>
      <c r="G9" s="20">
        <v>271656798</v>
      </c>
      <c r="H9" s="20">
        <v>2619923</v>
      </c>
      <c r="I9" s="20">
        <v>1439169</v>
      </c>
      <c r="J9" s="20">
        <v>275715890</v>
      </c>
      <c r="K9" s="20">
        <v>1004834</v>
      </c>
      <c r="L9" s="20"/>
      <c r="M9" s="20"/>
      <c r="N9" s="20">
        <v>1004834</v>
      </c>
      <c r="O9" s="20"/>
      <c r="P9" s="20"/>
      <c r="Q9" s="20"/>
      <c r="R9" s="20"/>
      <c r="S9" s="20">
        <v>49612671</v>
      </c>
      <c r="T9" s="20">
        <v>52309008</v>
      </c>
      <c r="U9" s="20">
        <v>50674353</v>
      </c>
      <c r="V9" s="20">
        <v>152596032</v>
      </c>
      <c r="W9" s="20">
        <v>429316756</v>
      </c>
      <c r="X9" s="20">
        <v>674085168</v>
      </c>
      <c r="Y9" s="20">
        <v>-244768412</v>
      </c>
      <c r="Z9" s="21">
        <v>-36.31</v>
      </c>
      <c r="AA9" s="22">
        <v>674085151</v>
      </c>
    </row>
    <row r="10" spans="1:27" ht="12.75">
      <c r="A10" s="23" t="s">
        <v>37</v>
      </c>
      <c r="B10" s="17" t="s">
        <v>6</v>
      </c>
      <c r="C10" s="18"/>
      <c r="D10" s="18"/>
      <c r="E10" s="19">
        <v>439342399</v>
      </c>
      <c r="F10" s="20">
        <v>439342399</v>
      </c>
      <c r="G10" s="20">
        <v>-56626226</v>
      </c>
      <c r="H10" s="20"/>
      <c r="I10" s="20"/>
      <c r="J10" s="20">
        <v>-56626226</v>
      </c>
      <c r="K10" s="20"/>
      <c r="L10" s="20"/>
      <c r="M10" s="20"/>
      <c r="N10" s="20"/>
      <c r="O10" s="20"/>
      <c r="P10" s="20"/>
      <c r="Q10" s="20"/>
      <c r="R10" s="20"/>
      <c r="S10" s="20">
        <v>32335601</v>
      </c>
      <c r="T10" s="20">
        <v>34092969</v>
      </c>
      <c r="U10" s="20">
        <v>33027564</v>
      </c>
      <c r="V10" s="20">
        <v>99456134</v>
      </c>
      <c r="W10" s="20">
        <v>42829908</v>
      </c>
      <c r="X10" s="20">
        <v>439342404</v>
      </c>
      <c r="Y10" s="20">
        <v>-396512496</v>
      </c>
      <c r="Z10" s="21">
        <v>-90.25</v>
      </c>
      <c r="AA10" s="22">
        <v>439342399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-4630123077</v>
      </c>
      <c r="F14" s="20">
        <v>-4630123077</v>
      </c>
      <c r="G14" s="20">
        <v>-334006379</v>
      </c>
      <c r="H14" s="20">
        <v>-481374408</v>
      </c>
      <c r="I14" s="20">
        <v>-427414198</v>
      </c>
      <c r="J14" s="20">
        <v>-1242794985</v>
      </c>
      <c r="K14" s="20">
        <v>-150060055</v>
      </c>
      <c r="L14" s="20"/>
      <c r="M14" s="20"/>
      <c r="N14" s="20">
        <v>-150060055</v>
      </c>
      <c r="O14" s="20"/>
      <c r="P14" s="20"/>
      <c r="Q14" s="20"/>
      <c r="R14" s="20"/>
      <c r="S14" s="20">
        <v>-340777102</v>
      </c>
      <c r="T14" s="20">
        <v>-359297632</v>
      </c>
      <c r="U14" s="20">
        <v>-348069563</v>
      </c>
      <c r="V14" s="20">
        <v>-1048144297</v>
      </c>
      <c r="W14" s="20">
        <v>-2440999337</v>
      </c>
      <c r="X14" s="20">
        <v>-4630123992</v>
      </c>
      <c r="Y14" s="20">
        <v>2189124655</v>
      </c>
      <c r="Z14" s="21">
        <v>-47.28</v>
      </c>
      <c r="AA14" s="22">
        <v>-4630123077</v>
      </c>
    </row>
    <row r="15" spans="1:27" ht="12.75">
      <c r="A15" s="23" t="s">
        <v>42</v>
      </c>
      <c r="B15" s="17"/>
      <c r="C15" s="18"/>
      <c r="D15" s="18"/>
      <c r="E15" s="19">
        <v>-41660100</v>
      </c>
      <c r="F15" s="20">
        <v>-41660100</v>
      </c>
      <c r="G15" s="20">
        <v>-14157390</v>
      </c>
      <c r="H15" s="20">
        <v>-211</v>
      </c>
      <c r="I15" s="20">
        <v>2283436</v>
      </c>
      <c r="J15" s="20">
        <v>-11874165</v>
      </c>
      <c r="K15" s="20">
        <v>3205299</v>
      </c>
      <c r="L15" s="20"/>
      <c r="M15" s="20"/>
      <c r="N15" s="20">
        <v>3205299</v>
      </c>
      <c r="O15" s="20"/>
      <c r="P15" s="20"/>
      <c r="Q15" s="20"/>
      <c r="R15" s="20"/>
      <c r="S15" s="20">
        <v>-3066184</v>
      </c>
      <c r="T15" s="20">
        <v>-3232824</v>
      </c>
      <c r="U15" s="20">
        <v>-3131799</v>
      </c>
      <c r="V15" s="20">
        <v>-9430807</v>
      </c>
      <c r="W15" s="20">
        <v>-18099673</v>
      </c>
      <c r="X15" s="20">
        <v>-41660112</v>
      </c>
      <c r="Y15" s="20">
        <v>23560439</v>
      </c>
      <c r="Z15" s="21">
        <v>-56.55</v>
      </c>
      <c r="AA15" s="22">
        <v>-41660100</v>
      </c>
    </row>
    <row r="16" spans="1:27" ht="12.75">
      <c r="A16" s="23" t="s">
        <v>43</v>
      </c>
      <c r="B16" s="17" t="s">
        <v>6</v>
      </c>
      <c r="C16" s="18"/>
      <c r="D16" s="18"/>
      <c r="E16" s="19">
        <v>-35522775</v>
      </c>
      <c r="F16" s="20">
        <v>-35522775</v>
      </c>
      <c r="G16" s="20">
        <v>-3143874</v>
      </c>
      <c r="H16" s="20">
        <v>-5781376</v>
      </c>
      <c r="I16" s="20">
        <v>-2472900</v>
      </c>
      <c r="J16" s="20">
        <v>-11398150</v>
      </c>
      <c r="K16" s="20">
        <v>-2473739</v>
      </c>
      <c r="L16" s="20"/>
      <c r="M16" s="20"/>
      <c r="N16" s="20">
        <v>-2473739</v>
      </c>
      <c r="O16" s="20"/>
      <c r="P16" s="20"/>
      <c r="Q16" s="20"/>
      <c r="R16" s="20"/>
      <c r="S16" s="20">
        <v>-2614479</v>
      </c>
      <c r="T16" s="20">
        <v>-2756572</v>
      </c>
      <c r="U16" s="20">
        <v>-2670431</v>
      </c>
      <c r="V16" s="20">
        <v>-8041482</v>
      </c>
      <c r="W16" s="20">
        <v>-21913371</v>
      </c>
      <c r="X16" s="20">
        <v>-35522820</v>
      </c>
      <c r="Y16" s="20">
        <v>13609449</v>
      </c>
      <c r="Z16" s="21">
        <v>-38.31</v>
      </c>
      <c r="AA16" s="22">
        <v>-35522775</v>
      </c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201589429</v>
      </c>
      <c r="F17" s="28">
        <f t="shared" si="0"/>
        <v>201589429</v>
      </c>
      <c r="G17" s="28">
        <f t="shared" si="0"/>
        <v>7329436502</v>
      </c>
      <c r="H17" s="28">
        <f t="shared" si="0"/>
        <v>-338642804</v>
      </c>
      <c r="I17" s="28">
        <f t="shared" si="0"/>
        <v>-243394254</v>
      </c>
      <c r="J17" s="28">
        <f t="shared" si="0"/>
        <v>6747399444</v>
      </c>
      <c r="K17" s="28">
        <f t="shared" si="0"/>
        <v>-105361704</v>
      </c>
      <c r="L17" s="28">
        <f t="shared" si="0"/>
        <v>0</v>
      </c>
      <c r="M17" s="28">
        <f t="shared" si="0"/>
        <v>0</v>
      </c>
      <c r="N17" s="28">
        <f t="shared" si="0"/>
        <v>-105361704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14836940</v>
      </c>
      <c r="T17" s="28">
        <f t="shared" si="0"/>
        <v>15643250</v>
      </c>
      <c r="U17" s="28">
        <f t="shared" si="0"/>
        <v>15154416</v>
      </c>
      <c r="V17" s="28">
        <f t="shared" si="0"/>
        <v>45634606</v>
      </c>
      <c r="W17" s="28">
        <f t="shared" si="0"/>
        <v>6687672346</v>
      </c>
      <c r="X17" s="28">
        <f t="shared" si="0"/>
        <v>201588480</v>
      </c>
      <c r="Y17" s="28">
        <f t="shared" si="0"/>
        <v>6486083866</v>
      </c>
      <c r="Z17" s="29">
        <f>+IF(X17&lt;&gt;0,+(Y17/X17)*100,0)</f>
        <v>3217.487361380968</v>
      </c>
      <c r="AA17" s="30">
        <f>SUM(AA6:AA16)</f>
        <v>201589429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10274656</v>
      </c>
      <c r="F21" s="20">
        <v>10274656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>
        <v>756214</v>
      </c>
      <c r="T21" s="20">
        <v>797313</v>
      </c>
      <c r="U21" s="36">
        <v>772397</v>
      </c>
      <c r="V21" s="36">
        <v>2325924</v>
      </c>
      <c r="W21" s="36">
        <v>2325924</v>
      </c>
      <c r="X21" s="20">
        <v>10274652</v>
      </c>
      <c r="Y21" s="36">
        <v>-7948728</v>
      </c>
      <c r="Z21" s="37">
        <v>-77.36</v>
      </c>
      <c r="AA21" s="38">
        <v>10274656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>
        <v>-14788842</v>
      </c>
      <c r="H23" s="36">
        <v>14813631</v>
      </c>
      <c r="I23" s="36">
        <v>-6605</v>
      </c>
      <c r="J23" s="20">
        <v>18184</v>
      </c>
      <c r="K23" s="36">
        <v>-8165</v>
      </c>
      <c r="L23" s="36">
        <v>-10019</v>
      </c>
      <c r="M23" s="20"/>
      <c r="N23" s="36">
        <v>-18184</v>
      </c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-527602737</v>
      </c>
      <c r="F26" s="20">
        <v>-527602737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v>-38831566</v>
      </c>
      <c r="T26" s="20">
        <v>-40941980</v>
      </c>
      <c r="U26" s="20">
        <v>-39662544</v>
      </c>
      <c r="V26" s="20">
        <v>-119436090</v>
      </c>
      <c r="W26" s="20">
        <v>-119436090</v>
      </c>
      <c r="X26" s="20">
        <v>-527602800</v>
      </c>
      <c r="Y26" s="20">
        <v>408166710</v>
      </c>
      <c r="Z26" s="21">
        <v>-77.36</v>
      </c>
      <c r="AA26" s="22">
        <v>-527602737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-517328081</v>
      </c>
      <c r="F27" s="28">
        <f t="shared" si="1"/>
        <v>-517328081</v>
      </c>
      <c r="G27" s="28">
        <f t="shared" si="1"/>
        <v>-14788842</v>
      </c>
      <c r="H27" s="28">
        <f t="shared" si="1"/>
        <v>14813631</v>
      </c>
      <c r="I27" s="28">
        <f t="shared" si="1"/>
        <v>-6605</v>
      </c>
      <c r="J27" s="28">
        <f t="shared" si="1"/>
        <v>18184</v>
      </c>
      <c r="K27" s="28">
        <f t="shared" si="1"/>
        <v>-8165</v>
      </c>
      <c r="L27" s="28">
        <f t="shared" si="1"/>
        <v>-10019</v>
      </c>
      <c r="M27" s="28">
        <f t="shared" si="1"/>
        <v>0</v>
      </c>
      <c r="N27" s="28">
        <f t="shared" si="1"/>
        <v>-18184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-38075352</v>
      </c>
      <c r="T27" s="28">
        <f t="shared" si="1"/>
        <v>-40144667</v>
      </c>
      <c r="U27" s="28">
        <f t="shared" si="1"/>
        <v>-38890147</v>
      </c>
      <c r="V27" s="28">
        <f t="shared" si="1"/>
        <v>-117110166</v>
      </c>
      <c r="W27" s="28">
        <f t="shared" si="1"/>
        <v>-117110166</v>
      </c>
      <c r="X27" s="28">
        <f t="shared" si="1"/>
        <v>-517328148</v>
      </c>
      <c r="Y27" s="28">
        <f t="shared" si="1"/>
        <v>400217982</v>
      </c>
      <c r="Z27" s="29">
        <f>+IF(X27&lt;&gt;0,+(Y27/X27)*100,0)</f>
        <v>-77.36249874422066</v>
      </c>
      <c r="AA27" s="30">
        <f>SUM(AA21:AA26)</f>
        <v>-517328081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106820248</v>
      </c>
      <c r="H33" s="36">
        <v>-106570822</v>
      </c>
      <c r="I33" s="36">
        <v>1375775</v>
      </c>
      <c r="J33" s="36">
        <v>1625201</v>
      </c>
      <c r="K33" s="20">
        <v>-317123</v>
      </c>
      <c r="L33" s="20">
        <v>-1308078</v>
      </c>
      <c r="M33" s="20"/>
      <c r="N33" s="20">
        <v>-1625201</v>
      </c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106820248</v>
      </c>
      <c r="H36" s="28">
        <f t="shared" si="2"/>
        <v>-106570822</v>
      </c>
      <c r="I36" s="28">
        <f t="shared" si="2"/>
        <v>1375775</v>
      </c>
      <c r="J36" s="28">
        <f t="shared" si="2"/>
        <v>1625201</v>
      </c>
      <c r="K36" s="28">
        <f t="shared" si="2"/>
        <v>-317123</v>
      </c>
      <c r="L36" s="28">
        <f t="shared" si="2"/>
        <v>-1308078</v>
      </c>
      <c r="M36" s="28">
        <f t="shared" si="2"/>
        <v>0</v>
      </c>
      <c r="N36" s="28">
        <f t="shared" si="2"/>
        <v>-1625201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-315738652</v>
      </c>
      <c r="F38" s="2">
        <f t="shared" si="3"/>
        <v>-315738652</v>
      </c>
      <c r="G38" s="2">
        <f t="shared" si="3"/>
        <v>7421467908</v>
      </c>
      <c r="H38" s="2">
        <f t="shared" si="3"/>
        <v>-430399995</v>
      </c>
      <c r="I38" s="2">
        <f t="shared" si="3"/>
        <v>-242025084</v>
      </c>
      <c r="J38" s="2">
        <f t="shared" si="3"/>
        <v>6749042829</v>
      </c>
      <c r="K38" s="2">
        <f t="shared" si="3"/>
        <v>-105686992</v>
      </c>
      <c r="L38" s="2">
        <f t="shared" si="3"/>
        <v>-1318097</v>
      </c>
      <c r="M38" s="2">
        <f t="shared" si="3"/>
        <v>0</v>
      </c>
      <c r="N38" s="2">
        <f t="shared" si="3"/>
        <v>-107005089</v>
      </c>
      <c r="O38" s="2">
        <f t="shared" si="3"/>
        <v>0</v>
      </c>
      <c r="P38" s="2">
        <f t="shared" si="3"/>
        <v>0</v>
      </c>
      <c r="Q38" s="2">
        <f t="shared" si="3"/>
        <v>0</v>
      </c>
      <c r="R38" s="2">
        <f t="shared" si="3"/>
        <v>0</v>
      </c>
      <c r="S38" s="2">
        <f t="shared" si="3"/>
        <v>-23238412</v>
      </c>
      <c r="T38" s="2">
        <f t="shared" si="3"/>
        <v>-24501417</v>
      </c>
      <c r="U38" s="2">
        <f t="shared" si="3"/>
        <v>-23735731</v>
      </c>
      <c r="V38" s="2">
        <f t="shared" si="3"/>
        <v>-71475560</v>
      </c>
      <c r="W38" s="2">
        <f t="shared" si="3"/>
        <v>6570562180</v>
      </c>
      <c r="X38" s="2">
        <f t="shared" si="3"/>
        <v>-315739668</v>
      </c>
      <c r="Y38" s="2">
        <f t="shared" si="3"/>
        <v>6886301848</v>
      </c>
      <c r="Z38" s="34">
        <f>+IF(X38&lt;&gt;0,+(Y38/X38)*100,0)</f>
        <v>-2181.006235808166</v>
      </c>
      <c r="AA38" s="35">
        <f>+AA17+AA27+AA36</f>
        <v>-315738652</v>
      </c>
    </row>
    <row r="39" spans="1:27" ht="12.75">
      <c r="A39" s="23" t="s">
        <v>59</v>
      </c>
      <c r="B39" s="17"/>
      <c r="C39" s="32"/>
      <c r="D39" s="32"/>
      <c r="E39" s="33"/>
      <c r="F39" s="2"/>
      <c r="G39" s="2">
        <v>348962384</v>
      </c>
      <c r="H39" s="2">
        <f>+G40+H60</f>
        <v>7686802318</v>
      </c>
      <c r="I39" s="2">
        <f>+H40+I60</f>
        <v>7233816906</v>
      </c>
      <c r="J39" s="2">
        <f>+G39</f>
        <v>348962384</v>
      </c>
      <c r="K39" s="2">
        <f>+I40+K60</f>
        <v>6989703552</v>
      </c>
      <c r="L39" s="2">
        <f>+K40+L60</f>
        <v>6884016560</v>
      </c>
      <c r="M39" s="2">
        <f>+L40+M60</f>
        <v>6882698463</v>
      </c>
      <c r="N39" s="2">
        <f>+K39</f>
        <v>6989703552</v>
      </c>
      <c r="O39" s="2">
        <f>+M40+O60</f>
        <v>6882698463</v>
      </c>
      <c r="P39" s="2">
        <f>+O40+P60</f>
        <v>6882698463</v>
      </c>
      <c r="Q39" s="2">
        <f>+P40+Q60</f>
        <v>6882698463</v>
      </c>
      <c r="R39" s="2">
        <f>+O39</f>
        <v>6882698463</v>
      </c>
      <c r="S39" s="2">
        <f>+Q40+S60</f>
        <v>6882698463</v>
      </c>
      <c r="T39" s="2">
        <f>+S40+T60</f>
        <v>6859460051</v>
      </c>
      <c r="U39" s="2">
        <f>+T40+U60</f>
        <v>6834958634</v>
      </c>
      <c r="V39" s="2">
        <f>+S39</f>
        <v>6882698463</v>
      </c>
      <c r="W39" s="2">
        <f>+G39</f>
        <v>348962384</v>
      </c>
      <c r="X39" s="2"/>
      <c r="Y39" s="2">
        <f>+W39-X39</f>
        <v>348962384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-315738652</v>
      </c>
      <c r="F40" s="45">
        <f t="shared" si="4"/>
        <v>-315738652</v>
      </c>
      <c r="G40" s="45">
        <f t="shared" si="4"/>
        <v>7770430292</v>
      </c>
      <c r="H40" s="45">
        <f t="shared" si="4"/>
        <v>7256402323</v>
      </c>
      <c r="I40" s="45">
        <f t="shared" si="4"/>
        <v>6991791822</v>
      </c>
      <c r="J40" s="45">
        <f>+I40</f>
        <v>6991791822</v>
      </c>
      <c r="K40" s="45">
        <f t="shared" si="4"/>
        <v>6884016560</v>
      </c>
      <c r="L40" s="45">
        <f t="shared" si="4"/>
        <v>6882698463</v>
      </c>
      <c r="M40" s="45">
        <f t="shared" si="4"/>
        <v>6882698463</v>
      </c>
      <c r="N40" s="45">
        <f>+M40</f>
        <v>6882698463</v>
      </c>
      <c r="O40" s="45">
        <f t="shared" si="4"/>
        <v>6882698463</v>
      </c>
      <c r="P40" s="45">
        <f t="shared" si="4"/>
        <v>6882698463</v>
      </c>
      <c r="Q40" s="45">
        <f t="shared" si="4"/>
        <v>6882698463</v>
      </c>
      <c r="R40" s="45">
        <f>+Q40</f>
        <v>6882698463</v>
      </c>
      <c r="S40" s="45">
        <f t="shared" si="4"/>
        <v>6859460051</v>
      </c>
      <c r="T40" s="45">
        <f t="shared" si="4"/>
        <v>6834958634</v>
      </c>
      <c r="U40" s="45">
        <f t="shared" si="4"/>
        <v>6811222903</v>
      </c>
      <c r="V40" s="45">
        <f>+U40</f>
        <v>6811222903</v>
      </c>
      <c r="W40" s="45">
        <f>+V40</f>
        <v>6811222903</v>
      </c>
      <c r="X40" s="45">
        <f t="shared" si="4"/>
        <v>-315739668</v>
      </c>
      <c r="Y40" s="45">
        <f t="shared" si="4"/>
        <v>7235264232</v>
      </c>
      <c r="Z40" s="46">
        <f>+IF(X40&lt;&gt;0,+(Y40/X40)*100,0)</f>
        <v>-2291.5284220796734</v>
      </c>
      <c r="AA40" s="47">
        <f t="shared" si="4"/>
        <v>-315738652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4" ht="12.75" hidden="1">
      <c r="G60">
        <v>348962384</v>
      </c>
      <c r="H60">
        <v>-83627974</v>
      </c>
      <c r="I60">
        <v>-22585417</v>
      </c>
      <c r="J60">
        <v>348962384</v>
      </c>
      <c r="K60">
        <v>-2088270</v>
      </c>
      <c r="N60">
        <v>-2088270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717487219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>
        <v>41246656</v>
      </c>
      <c r="U6" s="20">
        <v>-15719536</v>
      </c>
      <c r="V6" s="20">
        <v>25527120</v>
      </c>
      <c r="W6" s="20">
        <v>25527120</v>
      </c>
      <c r="X6" s="20"/>
      <c r="Y6" s="20">
        <v>25527120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1230743605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-1644133345</v>
      </c>
      <c r="D14" s="18"/>
      <c r="E14" s="19">
        <v>-1757991481</v>
      </c>
      <c r="F14" s="20">
        <v>-1829955232</v>
      </c>
      <c r="G14" s="20">
        <v>-73896295</v>
      </c>
      <c r="H14" s="20">
        <v>-174404510</v>
      </c>
      <c r="I14" s="20">
        <v>-92703882</v>
      </c>
      <c r="J14" s="20">
        <v>-341004687</v>
      </c>
      <c r="K14" s="20">
        <v>-196824026</v>
      </c>
      <c r="L14" s="20">
        <v>-134379087</v>
      </c>
      <c r="M14" s="20">
        <v>-141088551</v>
      </c>
      <c r="N14" s="20">
        <v>-472291664</v>
      </c>
      <c r="O14" s="20">
        <v>-95084298</v>
      </c>
      <c r="P14" s="20">
        <v>-132278236</v>
      </c>
      <c r="Q14" s="20">
        <v>-175846820</v>
      </c>
      <c r="R14" s="20">
        <v>-403209354</v>
      </c>
      <c r="S14" s="20">
        <v>-99411567</v>
      </c>
      <c r="T14" s="20">
        <v>-105143219</v>
      </c>
      <c r="U14" s="20">
        <v>-227096785</v>
      </c>
      <c r="V14" s="20">
        <v>-431651571</v>
      </c>
      <c r="W14" s="20">
        <v>-1648157276</v>
      </c>
      <c r="X14" s="20">
        <v>-1829955232</v>
      </c>
      <c r="Y14" s="20">
        <v>181797956</v>
      </c>
      <c r="Z14" s="21">
        <v>-9.93</v>
      </c>
      <c r="AA14" s="22">
        <v>-1829955232</v>
      </c>
    </row>
    <row r="15" spans="1:27" ht="12.75">
      <c r="A15" s="23" t="s">
        <v>42</v>
      </c>
      <c r="B15" s="17"/>
      <c r="C15" s="18">
        <v>-37436293</v>
      </c>
      <c r="D15" s="18"/>
      <c r="E15" s="19">
        <v>-7000000</v>
      </c>
      <c r="F15" s="20">
        <v>-14500000</v>
      </c>
      <c r="G15" s="20"/>
      <c r="H15" s="20">
        <v>-1786583</v>
      </c>
      <c r="I15" s="20">
        <v>-5664</v>
      </c>
      <c r="J15" s="20">
        <v>-1792247</v>
      </c>
      <c r="K15" s="20">
        <v>-1459806</v>
      </c>
      <c r="L15" s="20">
        <v>-280083</v>
      </c>
      <c r="M15" s="20">
        <v>-1043</v>
      </c>
      <c r="N15" s="20">
        <v>-1740932</v>
      </c>
      <c r="O15" s="20">
        <v>-11815</v>
      </c>
      <c r="P15" s="20">
        <v>-1603894</v>
      </c>
      <c r="Q15" s="20">
        <v>-10502</v>
      </c>
      <c r="R15" s="20">
        <v>-1626211</v>
      </c>
      <c r="S15" s="20"/>
      <c r="T15" s="20">
        <v>-432</v>
      </c>
      <c r="U15" s="20">
        <v>-2414141</v>
      </c>
      <c r="V15" s="20">
        <v>-2414573</v>
      </c>
      <c r="W15" s="20">
        <v>-7573963</v>
      </c>
      <c r="X15" s="20">
        <v>-14500000</v>
      </c>
      <c r="Y15" s="20">
        <v>6926037</v>
      </c>
      <c r="Z15" s="21">
        <v>-47.77</v>
      </c>
      <c r="AA15" s="22">
        <v>-14500000</v>
      </c>
    </row>
    <row r="16" spans="1:27" ht="12.75">
      <c r="A16" s="23" t="s">
        <v>43</v>
      </c>
      <c r="B16" s="17" t="s">
        <v>6</v>
      </c>
      <c r="C16" s="18">
        <v>-529339</v>
      </c>
      <c r="D16" s="18"/>
      <c r="E16" s="19">
        <v>-1170000</v>
      </c>
      <c r="F16" s="20">
        <v>-13256596</v>
      </c>
      <c r="G16" s="20">
        <v>-301</v>
      </c>
      <c r="H16" s="20">
        <v>-2580</v>
      </c>
      <c r="I16" s="20">
        <v>-2232</v>
      </c>
      <c r="J16" s="20">
        <v>-5113</v>
      </c>
      <c r="K16" s="20">
        <v>-54408</v>
      </c>
      <c r="L16" s="20">
        <v>-13528</v>
      </c>
      <c r="M16" s="20">
        <v>-24636</v>
      </c>
      <c r="N16" s="20">
        <v>-92572</v>
      </c>
      <c r="O16" s="20">
        <v>-28342</v>
      </c>
      <c r="P16" s="20">
        <v>-675343</v>
      </c>
      <c r="Q16" s="20">
        <v>-55584</v>
      </c>
      <c r="R16" s="20">
        <v>-759269</v>
      </c>
      <c r="S16" s="20"/>
      <c r="T16" s="20">
        <v>650480</v>
      </c>
      <c r="U16" s="20">
        <v>-46231</v>
      </c>
      <c r="V16" s="20">
        <v>604249</v>
      </c>
      <c r="W16" s="20">
        <v>-252705</v>
      </c>
      <c r="X16" s="20">
        <v>-13256596</v>
      </c>
      <c r="Y16" s="20">
        <v>13003891</v>
      </c>
      <c r="Z16" s="21">
        <v>-98.09</v>
      </c>
      <c r="AA16" s="22">
        <v>-13256596</v>
      </c>
    </row>
    <row r="17" spans="1:27" ht="12.75">
      <c r="A17" s="24" t="s">
        <v>44</v>
      </c>
      <c r="B17" s="25"/>
      <c r="C17" s="26">
        <f aca="true" t="shared" si="0" ref="C17:Y17">SUM(C6:C16)</f>
        <v>-1682098977</v>
      </c>
      <c r="D17" s="26">
        <f>SUM(D6:D16)</f>
        <v>0</v>
      </c>
      <c r="E17" s="27">
        <f t="shared" si="0"/>
        <v>182069343</v>
      </c>
      <c r="F17" s="28">
        <f t="shared" si="0"/>
        <v>-1857711828</v>
      </c>
      <c r="G17" s="28">
        <f t="shared" si="0"/>
        <v>-73896596</v>
      </c>
      <c r="H17" s="28">
        <f t="shared" si="0"/>
        <v>-176193673</v>
      </c>
      <c r="I17" s="28">
        <f t="shared" si="0"/>
        <v>-92711778</v>
      </c>
      <c r="J17" s="28">
        <f t="shared" si="0"/>
        <v>-342802047</v>
      </c>
      <c r="K17" s="28">
        <f t="shared" si="0"/>
        <v>-198338240</v>
      </c>
      <c r="L17" s="28">
        <f t="shared" si="0"/>
        <v>-134672698</v>
      </c>
      <c r="M17" s="28">
        <f t="shared" si="0"/>
        <v>-141114230</v>
      </c>
      <c r="N17" s="28">
        <f t="shared" si="0"/>
        <v>-474125168</v>
      </c>
      <c r="O17" s="28">
        <f t="shared" si="0"/>
        <v>-95124455</v>
      </c>
      <c r="P17" s="28">
        <f t="shared" si="0"/>
        <v>-134557473</v>
      </c>
      <c r="Q17" s="28">
        <f t="shared" si="0"/>
        <v>-175912906</v>
      </c>
      <c r="R17" s="28">
        <f t="shared" si="0"/>
        <v>-405594834</v>
      </c>
      <c r="S17" s="28">
        <f t="shared" si="0"/>
        <v>-99411567</v>
      </c>
      <c r="T17" s="28">
        <f t="shared" si="0"/>
        <v>-63246515</v>
      </c>
      <c r="U17" s="28">
        <f t="shared" si="0"/>
        <v>-245276693</v>
      </c>
      <c r="V17" s="28">
        <f t="shared" si="0"/>
        <v>-407934775</v>
      </c>
      <c r="W17" s="28">
        <f t="shared" si="0"/>
        <v>-1630456824</v>
      </c>
      <c r="X17" s="28">
        <f t="shared" si="0"/>
        <v>-1857711828</v>
      </c>
      <c r="Y17" s="28">
        <f t="shared" si="0"/>
        <v>227255004</v>
      </c>
      <c r="Z17" s="29">
        <f>+IF(X17&lt;&gt;0,+(Y17/X17)*100,0)</f>
        <v>-12.2330600782502</v>
      </c>
      <c r="AA17" s="30">
        <f>SUM(AA6:AA16)</f>
        <v>-1857711828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4530752</v>
      </c>
      <c r="D33" s="18"/>
      <c r="E33" s="19">
        <v>-84893</v>
      </c>
      <c r="F33" s="20">
        <v>84891</v>
      </c>
      <c r="G33" s="20">
        <v>-206614575</v>
      </c>
      <c r="H33" s="36">
        <v>177473021</v>
      </c>
      <c r="I33" s="36">
        <v>27373216</v>
      </c>
      <c r="J33" s="36">
        <v>-1768338</v>
      </c>
      <c r="K33" s="20">
        <v>222213253</v>
      </c>
      <c r="L33" s="20">
        <v>-228123059</v>
      </c>
      <c r="M33" s="20">
        <v>21448681</v>
      </c>
      <c r="N33" s="20">
        <v>15538875</v>
      </c>
      <c r="O33" s="36">
        <v>-175553266</v>
      </c>
      <c r="P33" s="36">
        <v>327931153</v>
      </c>
      <c r="Q33" s="36">
        <v>-256487171</v>
      </c>
      <c r="R33" s="20">
        <v>-104109284</v>
      </c>
      <c r="S33" s="20">
        <v>88452337</v>
      </c>
      <c r="T33" s="20">
        <v>-44547839</v>
      </c>
      <c r="U33" s="20">
        <v>-109536554</v>
      </c>
      <c r="V33" s="36">
        <v>-65632056</v>
      </c>
      <c r="W33" s="36">
        <v>-155970803</v>
      </c>
      <c r="X33" s="36">
        <v>-2</v>
      </c>
      <c r="Y33" s="20">
        <v>-155970801</v>
      </c>
      <c r="Z33" s="21">
        <v>7798540050</v>
      </c>
      <c r="AA33" s="22">
        <v>84891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4530752</v>
      </c>
      <c r="D36" s="26">
        <f>SUM(D31:D35)</f>
        <v>0</v>
      </c>
      <c r="E36" s="27">
        <f t="shared" si="2"/>
        <v>-84893</v>
      </c>
      <c r="F36" s="28">
        <f t="shared" si="2"/>
        <v>84891</v>
      </c>
      <c r="G36" s="28">
        <f t="shared" si="2"/>
        <v>-206614575</v>
      </c>
      <c r="H36" s="28">
        <f t="shared" si="2"/>
        <v>177473021</v>
      </c>
      <c r="I36" s="28">
        <f t="shared" si="2"/>
        <v>27373216</v>
      </c>
      <c r="J36" s="28">
        <f t="shared" si="2"/>
        <v>-1768338</v>
      </c>
      <c r="K36" s="28">
        <f t="shared" si="2"/>
        <v>222213253</v>
      </c>
      <c r="L36" s="28">
        <f t="shared" si="2"/>
        <v>-228123059</v>
      </c>
      <c r="M36" s="28">
        <f t="shared" si="2"/>
        <v>21448681</v>
      </c>
      <c r="N36" s="28">
        <f t="shared" si="2"/>
        <v>15538875</v>
      </c>
      <c r="O36" s="28">
        <f t="shared" si="2"/>
        <v>-175553266</v>
      </c>
      <c r="P36" s="28">
        <f t="shared" si="2"/>
        <v>327931153</v>
      </c>
      <c r="Q36" s="28">
        <f t="shared" si="2"/>
        <v>-256487171</v>
      </c>
      <c r="R36" s="28">
        <f t="shared" si="2"/>
        <v>-104109284</v>
      </c>
      <c r="S36" s="28">
        <f t="shared" si="2"/>
        <v>88452337</v>
      </c>
      <c r="T36" s="28">
        <f t="shared" si="2"/>
        <v>-44547839</v>
      </c>
      <c r="U36" s="28">
        <f t="shared" si="2"/>
        <v>-109536554</v>
      </c>
      <c r="V36" s="28">
        <f t="shared" si="2"/>
        <v>-65632056</v>
      </c>
      <c r="W36" s="28">
        <f t="shared" si="2"/>
        <v>-155970803</v>
      </c>
      <c r="X36" s="28">
        <f t="shared" si="2"/>
        <v>-2</v>
      </c>
      <c r="Y36" s="28">
        <f t="shared" si="2"/>
        <v>-155970801</v>
      </c>
      <c r="Z36" s="29">
        <f>+IF(X36&lt;&gt;0,+(Y36/X36)*100,0)</f>
        <v>7798540050</v>
      </c>
      <c r="AA36" s="30">
        <f>SUM(AA31:AA35)</f>
        <v>84891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-1677568225</v>
      </c>
      <c r="D38" s="32">
        <f>+D17+D27+D36</f>
        <v>0</v>
      </c>
      <c r="E38" s="33">
        <f t="shared" si="3"/>
        <v>181984450</v>
      </c>
      <c r="F38" s="2">
        <f t="shared" si="3"/>
        <v>-1857626937</v>
      </c>
      <c r="G38" s="2">
        <f t="shared" si="3"/>
        <v>-280511171</v>
      </c>
      <c r="H38" s="2">
        <f t="shared" si="3"/>
        <v>1279348</v>
      </c>
      <c r="I38" s="2">
        <f t="shared" si="3"/>
        <v>-65338562</v>
      </c>
      <c r="J38" s="2">
        <f t="shared" si="3"/>
        <v>-344570385</v>
      </c>
      <c r="K38" s="2">
        <f t="shared" si="3"/>
        <v>23875013</v>
      </c>
      <c r="L38" s="2">
        <f t="shared" si="3"/>
        <v>-362795757</v>
      </c>
      <c r="M38" s="2">
        <f t="shared" si="3"/>
        <v>-119665549</v>
      </c>
      <c r="N38" s="2">
        <f t="shared" si="3"/>
        <v>-458586293</v>
      </c>
      <c r="O38" s="2">
        <f t="shared" si="3"/>
        <v>-270677721</v>
      </c>
      <c r="P38" s="2">
        <f t="shared" si="3"/>
        <v>193373680</v>
      </c>
      <c r="Q38" s="2">
        <f t="shared" si="3"/>
        <v>-432400077</v>
      </c>
      <c r="R38" s="2">
        <f t="shared" si="3"/>
        <v>-509704118</v>
      </c>
      <c r="S38" s="2">
        <f t="shared" si="3"/>
        <v>-10959230</v>
      </c>
      <c r="T38" s="2">
        <f t="shared" si="3"/>
        <v>-107794354</v>
      </c>
      <c r="U38" s="2">
        <f t="shared" si="3"/>
        <v>-354813247</v>
      </c>
      <c r="V38" s="2">
        <f t="shared" si="3"/>
        <v>-473566831</v>
      </c>
      <c r="W38" s="2">
        <f t="shared" si="3"/>
        <v>-1786427627</v>
      </c>
      <c r="X38" s="2">
        <f t="shared" si="3"/>
        <v>-1857711830</v>
      </c>
      <c r="Y38" s="2">
        <f t="shared" si="3"/>
        <v>71284203</v>
      </c>
      <c r="Z38" s="34">
        <f>+IF(X38&lt;&gt;0,+(Y38/X38)*100,0)</f>
        <v>-3.837204557178279</v>
      </c>
      <c r="AA38" s="35">
        <f>+AA17+AA27+AA36</f>
        <v>-1857626937</v>
      </c>
    </row>
    <row r="39" spans="1:27" ht="12.75">
      <c r="A39" s="23" t="s">
        <v>59</v>
      </c>
      <c r="B39" s="17"/>
      <c r="C39" s="32">
        <v>10000323</v>
      </c>
      <c r="D39" s="32"/>
      <c r="E39" s="33">
        <v>-205533544</v>
      </c>
      <c r="F39" s="2">
        <v>-155199096</v>
      </c>
      <c r="G39" s="2">
        <v>35005801</v>
      </c>
      <c r="H39" s="2">
        <f>+G40+H60</f>
        <v>-304146014</v>
      </c>
      <c r="I39" s="2">
        <f>+H40+I60</f>
        <v>-314130544</v>
      </c>
      <c r="J39" s="2">
        <f>+G39</f>
        <v>35005801</v>
      </c>
      <c r="K39" s="2">
        <f>+I40+K60</f>
        <v>-366358859</v>
      </c>
      <c r="L39" s="2">
        <f>+K40+L60</f>
        <v>-337686131</v>
      </c>
      <c r="M39" s="2">
        <f>+L40+M60</f>
        <v>-722648896</v>
      </c>
      <c r="N39" s="2">
        <f>+K39</f>
        <v>-366358859</v>
      </c>
      <c r="O39" s="2">
        <f>+M40+O60</f>
        <v>-927075937</v>
      </c>
      <c r="P39" s="2">
        <f>+O40+P60</f>
        <v>-1053726434</v>
      </c>
      <c r="Q39" s="2">
        <f>+P40+Q60</f>
        <v>-935783148</v>
      </c>
      <c r="R39" s="2">
        <f>+O39</f>
        <v>-927075937</v>
      </c>
      <c r="S39" s="2">
        <f>+Q40+S60</f>
        <v>-1384572944</v>
      </c>
      <c r="T39" s="2">
        <f>+S40+T60</f>
        <v>-1477603615</v>
      </c>
      <c r="U39" s="2">
        <f>+T40+U60</f>
        <v>-1703179801</v>
      </c>
      <c r="V39" s="2">
        <f>+S39</f>
        <v>-1384572944</v>
      </c>
      <c r="W39" s="2">
        <f>+G39</f>
        <v>35005801</v>
      </c>
      <c r="X39" s="2">
        <v>-7259573</v>
      </c>
      <c r="Y39" s="2">
        <f>+W39-X39</f>
        <v>42265374</v>
      </c>
      <c r="Z39" s="34">
        <f>+IF(X39&lt;&gt;0,+(Y39/X39)*100,0)</f>
        <v>-582.201928405431</v>
      </c>
      <c r="AA39" s="35">
        <v>-155199096</v>
      </c>
    </row>
    <row r="40" spans="1:27" ht="12.75">
      <c r="A40" s="41" t="s">
        <v>61</v>
      </c>
      <c r="B40" s="42" t="s">
        <v>60</v>
      </c>
      <c r="C40" s="43">
        <f>+C38+C39</f>
        <v>-1667567902</v>
      </c>
      <c r="D40" s="43">
        <f aca="true" t="shared" si="4" ref="D40:AA40">+D38+D39</f>
        <v>0</v>
      </c>
      <c r="E40" s="44">
        <f t="shared" si="4"/>
        <v>-23549094</v>
      </c>
      <c r="F40" s="45">
        <f t="shared" si="4"/>
        <v>-2012826033</v>
      </c>
      <c r="G40" s="45">
        <f t="shared" si="4"/>
        <v>-245505370</v>
      </c>
      <c r="H40" s="45">
        <f t="shared" si="4"/>
        <v>-302866666</v>
      </c>
      <c r="I40" s="45">
        <f t="shared" si="4"/>
        <v>-379469106</v>
      </c>
      <c r="J40" s="45">
        <f>+I40</f>
        <v>-379469106</v>
      </c>
      <c r="K40" s="45">
        <f t="shared" si="4"/>
        <v>-342483846</v>
      </c>
      <c r="L40" s="45">
        <f t="shared" si="4"/>
        <v>-700481888</v>
      </c>
      <c r="M40" s="45">
        <f t="shared" si="4"/>
        <v>-842314445</v>
      </c>
      <c r="N40" s="45">
        <f>+M40</f>
        <v>-842314445</v>
      </c>
      <c r="O40" s="45">
        <f t="shared" si="4"/>
        <v>-1197753658</v>
      </c>
      <c r="P40" s="45">
        <f t="shared" si="4"/>
        <v>-860352754</v>
      </c>
      <c r="Q40" s="45">
        <f t="shared" si="4"/>
        <v>-1368183225</v>
      </c>
      <c r="R40" s="45">
        <f>+Q40</f>
        <v>-1368183225</v>
      </c>
      <c r="S40" s="45">
        <f t="shared" si="4"/>
        <v>-1395532174</v>
      </c>
      <c r="T40" s="45">
        <f t="shared" si="4"/>
        <v>-1585397969</v>
      </c>
      <c r="U40" s="45">
        <f t="shared" si="4"/>
        <v>-2057993048</v>
      </c>
      <c r="V40" s="45">
        <f>+U40</f>
        <v>-2057993048</v>
      </c>
      <c r="W40" s="45">
        <f>+V40</f>
        <v>-2057993048</v>
      </c>
      <c r="X40" s="45">
        <f t="shared" si="4"/>
        <v>-1864971403</v>
      </c>
      <c r="Y40" s="45">
        <f t="shared" si="4"/>
        <v>113549577</v>
      </c>
      <c r="Z40" s="46">
        <f>+IF(X40&lt;&gt;0,+(Y40/X40)*100,0)</f>
        <v>-6.088542527641106</v>
      </c>
      <c r="AA40" s="47">
        <f t="shared" si="4"/>
        <v>-2012826033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35005801</v>
      </c>
      <c r="H60">
        <v>-58640644</v>
      </c>
      <c r="I60">
        <v>-11263878</v>
      </c>
      <c r="J60">
        <v>35005801</v>
      </c>
      <c r="K60">
        <v>13110247</v>
      </c>
      <c r="L60">
        <v>4797715</v>
      </c>
      <c r="M60">
        <v>-22167008</v>
      </c>
      <c r="N60">
        <v>13110247</v>
      </c>
      <c r="O60">
        <v>-84761492</v>
      </c>
      <c r="P60">
        <v>144027224</v>
      </c>
      <c r="Q60">
        <v>-75430394</v>
      </c>
      <c r="R60">
        <v>-84761492</v>
      </c>
      <c r="S60">
        <v>-16389719</v>
      </c>
      <c r="T60">
        <v>-82071441</v>
      </c>
      <c r="U60">
        <v>-117781832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30720684</v>
      </c>
      <c r="D6" s="18"/>
      <c r="E6" s="19">
        <v>567236640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>
        <v>137637</v>
      </c>
      <c r="V6" s="20">
        <v>137637</v>
      </c>
      <c r="W6" s="20">
        <v>137637</v>
      </c>
      <c r="X6" s="20"/>
      <c r="Y6" s="20">
        <v>137637</v>
      </c>
      <c r="Z6" s="21"/>
      <c r="AA6" s="22"/>
    </row>
    <row r="7" spans="1:27" ht="12.75">
      <c r="A7" s="23" t="s">
        <v>34</v>
      </c>
      <c r="B7" s="17"/>
      <c r="C7" s="18"/>
      <c r="D7" s="18"/>
      <c r="E7" s="19">
        <v>2124083424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60375416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>
        <v>390676000</v>
      </c>
      <c r="F9" s="20"/>
      <c r="G9" s="20"/>
      <c r="H9" s="20"/>
      <c r="I9" s="20">
        <v>-29950</v>
      </c>
      <c r="J9" s="20">
        <v>-29950</v>
      </c>
      <c r="K9" s="20"/>
      <c r="L9" s="20"/>
      <c r="M9" s="20"/>
      <c r="N9" s="20"/>
      <c r="O9" s="20"/>
      <c r="P9" s="20">
        <v>-41000</v>
      </c>
      <c r="Q9" s="20"/>
      <c r="R9" s="20">
        <v>-41000</v>
      </c>
      <c r="S9" s="20"/>
      <c r="T9" s="20"/>
      <c r="U9" s="20">
        <v>-31450</v>
      </c>
      <c r="V9" s="20">
        <v>-31450</v>
      </c>
      <c r="W9" s="20">
        <v>-102400</v>
      </c>
      <c r="X9" s="20"/>
      <c r="Y9" s="20">
        <v>-102400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>
        <v>191232000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>
        <v>58000000</v>
      </c>
      <c r="F11" s="20"/>
      <c r="G11" s="20"/>
      <c r="H11" s="20"/>
      <c r="I11" s="20"/>
      <c r="J11" s="20"/>
      <c r="K11" s="20"/>
      <c r="L11" s="20">
        <v>110599</v>
      </c>
      <c r="M11" s="20">
        <v>145033</v>
      </c>
      <c r="N11" s="20">
        <v>255632</v>
      </c>
      <c r="O11" s="20">
        <v>79969</v>
      </c>
      <c r="P11" s="20">
        <v>-259819</v>
      </c>
      <c r="Q11" s="20"/>
      <c r="R11" s="20">
        <v>-179850</v>
      </c>
      <c r="S11" s="20">
        <v>255985</v>
      </c>
      <c r="T11" s="20">
        <v>-331767</v>
      </c>
      <c r="U11" s="20"/>
      <c r="V11" s="20">
        <v>-75782</v>
      </c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-2491376790</v>
      </c>
      <c r="D14" s="18"/>
      <c r="E14" s="19">
        <v>-2711328400</v>
      </c>
      <c r="F14" s="20">
        <v>-2770086700</v>
      </c>
      <c r="G14" s="20">
        <v>-76472760</v>
      </c>
      <c r="H14" s="20">
        <v>-242476634</v>
      </c>
      <c r="I14" s="20">
        <v>-338137195</v>
      </c>
      <c r="J14" s="20">
        <v>-657086589</v>
      </c>
      <c r="K14" s="20">
        <v>-140291875</v>
      </c>
      <c r="L14" s="20">
        <v>-208985920</v>
      </c>
      <c r="M14" s="20">
        <v>-299423481</v>
      </c>
      <c r="N14" s="20">
        <v>-648701276</v>
      </c>
      <c r="O14" s="20">
        <v>-93707312</v>
      </c>
      <c r="P14" s="20">
        <v>-248266380</v>
      </c>
      <c r="Q14" s="20">
        <v>-203154916</v>
      </c>
      <c r="R14" s="20">
        <v>-545128608</v>
      </c>
      <c r="S14" s="20">
        <v>-175916687</v>
      </c>
      <c r="T14" s="20">
        <v>-165756521</v>
      </c>
      <c r="U14" s="20">
        <v>-282525756</v>
      </c>
      <c r="V14" s="20">
        <v>-624198964</v>
      </c>
      <c r="W14" s="20">
        <v>-2475115437</v>
      </c>
      <c r="X14" s="20">
        <v>-2770086835</v>
      </c>
      <c r="Y14" s="20">
        <v>294971398</v>
      </c>
      <c r="Z14" s="21">
        <v>-10.65</v>
      </c>
      <c r="AA14" s="22">
        <v>-2770086700</v>
      </c>
    </row>
    <row r="15" spans="1:27" ht="12.75">
      <c r="A15" s="23" t="s">
        <v>42</v>
      </c>
      <c r="B15" s="17"/>
      <c r="C15" s="18">
        <v>-51286013</v>
      </c>
      <c r="D15" s="18"/>
      <c r="E15" s="19">
        <v>-70845700</v>
      </c>
      <c r="F15" s="20">
        <v>-67458000</v>
      </c>
      <c r="G15" s="20">
        <v>-5903810</v>
      </c>
      <c r="H15" s="20"/>
      <c r="I15" s="20"/>
      <c r="J15" s="20">
        <v>-5903810</v>
      </c>
      <c r="K15" s="20"/>
      <c r="L15" s="20"/>
      <c r="M15" s="20">
        <v>-29519040</v>
      </c>
      <c r="N15" s="20">
        <v>-29519040</v>
      </c>
      <c r="O15" s="20">
        <v>-5339195</v>
      </c>
      <c r="P15" s="20">
        <v>-5339195</v>
      </c>
      <c r="Q15" s="20">
        <v>-5339195</v>
      </c>
      <c r="R15" s="20">
        <v>-16017585</v>
      </c>
      <c r="S15" s="20">
        <v>-5339195</v>
      </c>
      <c r="T15" s="20">
        <v>-5339195</v>
      </c>
      <c r="U15" s="20">
        <v>780353</v>
      </c>
      <c r="V15" s="20">
        <v>-9898037</v>
      </c>
      <c r="W15" s="20">
        <v>-61338472</v>
      </c>
      <c r="X15" s="20">
        <v>-67458000</v>
      </c>
      <c r="Y15" s="20">
        <v>6119528</v>
      </c>
      <c r="Z15" s="21">
        <v>-9.07</v>
      </c>
      <c r="AA15" s="22">
        <v>-67458000</v>
      </c>
    </row>
    <row r="16" spans="1:27" ht="12.75">
      <c r="A16" s="23" t="s">
        <v>43</v>
      </c>
      <c r="B16" s="17" t="s">
        <v>6</v>
      </c>
      <c r="C16" s="18">
        <v>-15781690</v>
      </c>
      <c r="D16" s="18"/>
      <c r="E16" s="19">
        <v>-12087300</v>
      </c>
      <c r="F16" s="20">
        <v>-15855500</v>
      </c>
      <c r="G16" s="20">
        <v>-1708943</v>
      </c>
      <c r="H16" s="20">
        <v>-4041636</v>
      </c>
      <c r="I16" s="20">
        <v>-1667500</v>
      </c>
      <c r="J16" s="20">
        <v>-7418079</v>
      </c>
      <c r="K16" s="20">
        <v>-208013</v>
      </c>
      <c r="L16" s="20">
        <v>-235250</v>
      </c>
      <c r="M16" s="20">
        <v>-1699835</v>
      </c>
      <c r="N16" s="20">
        <v>-2143098</v>
      </c>
      <c r="O16" s="20">
        <v>377019</v>
      </c>
      <c r="P16" s="20">
        <v>-1261712</v>
      </c>
      <c r="Q16" s="20">
        <v>-244316</v>
      </c>
      <c r="R16" s="20">
        <v>-1129009</v>
      </c>
      <c r="S16" s="20"/>
      <c r="T16" s="20">
        <v>-2028498</v>
      </c>
      <c r="U16" s="20">
        <v>-163720</v>
      </c>
      <c r="V16" s="20">
        <v>-2192218</v>
      </c>
      <c r="W16" s="20">
        <v>-12882404</v>
      </c>
      <c r="X16" s="20">
        <v>-15855501</v>
      </c>
      <c r="Y16" s="20">
        <v>2973097</v>
      </c>
      <c r="Z16" s="21">
        <v>-18.75</v>
      </c>
      <c r="AA16" s="22">
        <v>-15855500</v>
      </c>
    </row>
    <row r="17" spans="1:27" ht="12.75">
      <c r="A17" s="24" t="s">
        <v>44</v>
      </c>
      <c r="B17" s="25"/>
      <c r="C17" s="26">
        <f aca="true" t="shared" si="0" ref="C17:Y17">SUM(C6:C16)</f>
        <v>-2527723809</v>
      </c>
      <c r="D17" s="26">
        <f>SUM(D6:D16)</f>
        <v>0</v>
      </c>
      <c r="E17" s="27">
        <f t="shared" si="0"/>
        <v>597342080</v>
      </c>
      <c r="F17" s="28">
        <f t="shared" si="0"/>
        <v>-2853400200</v>
      </c>
      <c r="G17" s="28">
        <f t="shared" si="0"/>
        <v>-84085513</v>
      </c>
      <c r="H17" s="28">
        <f t="shared" si="0"/>
        <v>-246518270</v>
      </c>
      <c r="I17" s="28">
        <f t="shared" si="0"/>
        <v>-339834645</v>
      </c>
      <c r="J17" s="28">
        <f t="shared" si="0"/>
        <v>-670438428</v>
      </c>
      <c r="K17" s="28">
        <f t="shared" si="0"/>
        <v>-140499888</v>
      </c>
      <c r="L17" s="28">
        <f t="shared" si="0"/>
        <v>-209110571</v>
      </c>
      <c r="M17" s="28">
        <f t="shared" si="0"/>
        <v>-330497323</v>
      </c>
      <c r="N17" s="28">
        <f t="shared" si="0"/>
        <v>-680107782</v>
      </c>
      <c r="O17" s="28">
        <f t="shared" si="0"/>
        <v>-98589519</v>
      </c>
      <c r="P17" s="28">
        <f t="shared" si="0"/>
        <v>-255168106</v>
      </c>
      <c r="Q17" s="28">
        <f t="shared" si="0"/>
        <v>-208738427</v>
      </c>
      <c r="R17" s="28">
        <f t="shared" si="0"/>
        <v>-562496052</v>
      </c>
      <c r="S17" s="28">
        <f t="shared" si="0"/>
        <v>-180999897</v>
      </c>
      <c r="T17" s="28">
        <f t="shared" si="0"/>
        <v>-173455981</v>
      </c>
      <c r="U17" s="28">
        <f t="shared" si="0"/>
        <v>-281802936</v>
      </c>
      <c r="V17" s="28">
        <f t="shared" si="0"/>
        <v>-636258814</v>
      </c>
      <c r="W17" s="28">
        <f t="shared" si="0"/>
        <v>-2549301076</v>
      </c>
      <c r="X17" s="28">
        <f t="shared" si="0"/>
        <v>-2853400336</v>
      </c>
      <c r="Y17" s="28">
        <f t="shared" si="0"/>
        <v>304099260</v>
      </c>
      <c r="Z17" s="29">
        <f>+IF(X17&lt;&gt;0,+(Y17/X17)*100,0)</f>
        <v>-10.657434085337544</v>
      </c>
      <c r="AA17" s="30">
        <f>SUM(AA6:AA16)</f>
        <v>-2853400200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-23513</v>
      </c>
      <c r="F23" s="20">
        <v>-23513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>
        <v>-23513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>
        <v>-367191186</v>
      </c>
      <c r="H24" s="20">
        <v>726630473</v>
      </c>
      <c r="I24" s="20">
        <v>-358827602</v>
      </c>
      <c r="J24" s="20">
        <v>611685</v>
      </c>
      <c r="K24" s="20">
        <v>-862860</v>
      </c>
      <c r="L24" s="20">
        <v>424852</v>
      </c>
      <c r="M24" s="20">
        <v>259962008</v>
      </c>
      <c r="N24" s="20">
        <v>259524000</v>
      </c>
      <c r="O24" s="20">
        <v>-527067287</v>
      </c>
      <c r="P24" s="20">
        <v>274137994</v>
      </c>
      <c r="Q24" s="20">
        <v>-6639785</v>
      </c>
      <c r="R24" s="20">
        <v>-259569078</v>
      </c>
      <c r="S24" s="20">
        <v>-427947</v>
      </c>
      <c r="T24" s="20">
        <v>53467</v>
      </c>
      <c r="U24" s="20">
        <v>-2491615</v>
      </c>
      <c r="V24" s="20">
        <v>-2866095</v>
      </c>
      <c r="W24" s="20">
        <v>-2299488</v>
      </c>
      <c r="X24" s="20"/>
      <c r="Y24" s="20">
        <v>-2299488</v>
      </c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-597533000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-597556513</v>
      </c>
      <c r="F27" s="28">
        <f t="shared" si="1"/>
        <v>-23513</v>
      </c>
      <c r="G27" s="28">
        <f t="shared" si="1"/>
        <v>-367191186</v>
      </c>
      <c r="H27" s="28">
        <f t="shared" si="1"/>
        <v>726630473</v>
      </c>
      <c r="I27" s="28">
        <f t="shared" si="1"/>
        <v>-358827602</v>
      </c>
      <c r="J27" s="28">
        <f t="shared" si="1"/>
        <v>611685</v>
      </c>
      <c r="K27" s="28">
        <f t="shared" si="1"/>
        <v>-862860</v>
      </c>
      <c r="L27" s="28">
        <f t="shared" si="1"/>
        <v>424852</v>
      </c>
      <c r="M27" s="28">
        <f t="shared" si="1"/>
        <v>259962008</v>
      </c>
      <c r="N27" s="28">
        <f t="shared" si="1"/>
        <v>259524000</v>
      </c>
      <c r="O27" s="28">
        <f t="shared" si="1"/>
        <v>-527067287</v>
      </c>
      <c r="P27" s="28">
        <f t="shared" si="1"/>
        <v>274137994</v>
      </c>
      <c r="Q27" s="28">
        <f t="shared" si="1"/>
        <v>-6639785</v>
      </c>
      <c r="R27" s="28">
        <f t="shared" si="1"/>
        <v>-259569078</v>
      </c>
      <c r="S27" s="28">
        <f t="shared" si="1"/>
        <v>-427947</v>
      </c>
      <c r="T27" s="28">
        <f t="shared" si="1"/>
        <v>53467</v>
      </c>
      <c r="U27" s="28">
        <f t="shared" si="1"/>
        <v>-2491615</v>
      </c>
      <c r="V27" s="28">
        <f t="shared" si="1"/>
        <v>-2866095</v>
      </c>
      <c r="W27" s="28">
        <f t="shared" si="1"/>
        <v>-2299488</v>
      </c>
      <c r="X27" s="28">
        <f t="shared" si="1"/>
        <v>0</v>
      </c>
      <c r="Y27" s="28">
        <f t="shared" si="1"/>
        <v>-2299488</v>
      </c>
      <c r="Z27" s="29">
        <f>+IF(X27&lt;&gt;0,+(Y27/X27)*100,0)</f>
        <v>0</v>
      </c>
      <c r="AA27" s="30">
        <f>SUM(AA21:AA26)</f>
        <v>-23513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12183573</v>
      </c>
      <c r="D33" s="18"/>
      <c r="E33" s="19">
        <v>-21394082</v>
      </c>
      <c r="F33" s="20">
        <v>-21394082</v>
      </c>
      <c r="G33" s="20">
        <v>-664381</v>
      </c>
      <c r="H33" s="36">
        <v>1216608</v>
      </c>
      <c r="I33" s="36">
        <v>-11297722</v>
      </c>
      <c r="J33" s="36">
        <v>-10745495</v>
      </c>
      <c r="K33" s="20">
        <v>11213674</v>
      </c>
      <c r="L33" s="20">
        <v>228467</v>
      </c>
      <c r="M33" s="20">
        <v>-554056</v>
      </c>
      <c r="N33" s="20">
        <v>10888085</v>
      </c>
      <c r="O33" s="36">
        <v>5432773</v>
      </c>
      <c r="P33" s="36">
        <v>-4578433</v>
      </c>
      <c r="Q33" s="36">
        <v>-837348</v>
      </c>
      <c r="R33" s="20">
        <v>16992</v>
      </c>
      <c r="S33" s="20">
        <v>-128492</v>
      </c>
      <c r="T33" s="20">
        <v>42810</v>
      </c>
      <c r="U33" s="20">
        <v>-198751</v>
      </c>
      <c r="V33" s="36">
        <v>-284433</v>
      </c>
      <c r="W33" s="36">
        <v>-124851</v>
      </c>
      <c r="X33" s="36">
        <v>-76028585</v>
      </c>
      <c r="Y33" s="20">
        <v>75903734</v>
      </c>
      <c r="Z33" s="21">
        <v>-99.84</v>
      </c>
      <c r="AA33" s="22">
        <v>-21394082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12183573</v>
      </c>
      <c r="D36" s="26">
        <f>SUM(D31:D35)</f>
        <v>0</v>
      </c>
      <c r="E36" s="27">
        <f t="shared" si="2"/>
        <v>-21394082</v>
      </c>
      <c r="F36" s="28">
        <f t="shared" si="2"/>
        <v>-21394082</v>
      </c>
      <c r="G36" s="28">
        <f t="shared" si="2"/>
        <v>-664381</v>
      </c>
      <c r="H36" s="28">
        <f t="shared" si="2"/>
        <v>1216608</v>
      </c>
      <c r="I36" s="28">
        <f t="shared" si="2"/>
        <v>-11297722</v>
      </c>
      <c r="J36" s="28">
        <f t="shared" si="2"/>
        <v>-10745495</v>
      </c>
      <c r="K36" s="28">
        <f t="shared" si="2"/>
        <v>11213674</v>
      </c>
      <c r="L36" s="28">
        <f t="shared" si="2"/>
        <v>228467</v>
      </c>
      <c r="M36" s="28">
        <f t="shared" si="2"/>
        <v>-554056</v>
      </c>
      <c r="N36" s="28">
        <f t="shared" si="2"/>
        <v>10888085</v>
      </c>
      <c r="O36" s="28">
        <f t="shared" si="2"/>
        <v>5432773</v>
      </c>
      <c r="P36" s="28">
        <f t="shared" si="2"/>
        <v>-4578433</v>
      </c>
      <c r="Q36" s="28">
        <f t="shared" si="2"/>
        <v>-837348</v>
      </c>
      <c r="R36" s="28">
        <f t="shared" si="2"/>
        <v>16992</v>
      </c>
      <c r="S36" s="28">
        <f t="shared" si="2"/>
        <v>-128492</v>
      </c>
      <c r="T36" s="28">
        <f t="shared" si="2"/>
        <v>42810</v>
      </c>
      <c r="U36" s="28">
        <f t="shared" si="2"/>
        <v>-198751</v>
      </c>
      <c r="V36" s="28">
        <f t="shared" si="2"/>
        <v>-284433</v>
      </c>
      <c r="W36" s="28">
        <f t="shared" si="2"/>
        <v>-124851</v>
      </c>
      <c r="X36" s="28">
        <f t="shared" si="2"/>
        <v>-76028585</v>
      </c>
      <c r="Y36" s="28">
        <f t="shared" si="2"/>
        <v>75903734</v>
      </c>
      <c r="Z36" s="29">
        <f>+IF(X36&lt;&gt;0,+(Y36/X36)*100,0)</f>
        <v>-99.83578413303364</v>
      </c>
      <c r="AA36" s="30">
        <f>SUM(AA31:AA35)</f>
        <v>-21394082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-2515540236</v>
      </c>
      <c r="D38" s="32">
        <f>+D17+D27+D36</f>
        <v>0</v>
      </c>
      <c r="E38" s="33">
        <f t="shared" si="3"/>
        <v>-21608515</v>
      </c>
      <c r="F38" s="2">
        <f t="shared" si="3"/>
        <v>-2874817795</v>
      </c>
      <c r="G38" s="2">
        <f t="shared" si="3"/>
        <v>-451941080</v>
      </c>
      <c r="H38" s="2">
        <f t="shared" si="3"/>
        <v>481328811</v>
      </c>
      <c r="I38" s="2">
        <f t="shared" si="3"/>
        <v>-709959969</v>
      </c>
      <c r="J38" s="2">
        <f t="shared" si="3"/>
        <v>-680572238</v>
      </c>
      <c r="K38" s="2">
        <f t="shared" si="3"/>
        <v>-130149074</v>
      </c>
      <c r="L38" s="2">
        <f t="shared" si="3"/>
        <v>-208457252</v>
      </c>
      <c r="M38" s="2">
        <f t="shared" si="3"/>
        <v>-71089371</v>
      </c>
      <c r="N38" s="2">
        <f t="shared" si="3"/>
        <v>-409695697</v>
      </c>
      <c r="O38" s="2">
        <f t="shared" si="3"/>
        <v>-620224033</v>
      </c>
      <c r="P38" s="2">
        <f t="shared" si="3"/>
        <v>14391455</v>
      </c>
      <c r="Q38" s="2">
        <f t="shared" si="3"/>
        <v>-216215560</v>
      </c>
      <c r="R38" s="2">
        <f t="shared" si="3"/>
        <v>-822048138</v>
      </c>
      <c r="S38" s="2">
        <f t="shared" si="3"/>
        <v>-181556336</v>
      </c>
      <c r="T38" s="2">
        <f t="shared" si="3"/>
        <v>-173359704</v>
      </c>
      <c r="U38" s="2">
        <f t="shared" si="3"/>
        <v>-284493302</v>
      </c>
      <c r="V38" s="2">
        <f t="shared" si="3"/>
        <v>-639409342</v>
      </c>
      <c r="W38" s="2">
        <f t="shared" si="3"/>
        <v>-2551725415</v>
      </c>
      <c r="X38" s="2">
        <f t="shared" si="3"/>
        <v>-2929428921</v>
      </c>
      <c r="Y38" s="2">
        <f t="shared" si="3"/>
        <v>377703506</v>
      </c>
      <c r="Z38" s="34">
        <f>+IF(X38&lt;&gt;0,+(Y38/X38)*100,0)</f>
        <v>-12.893417665551887</v>
      </c>
      <c r="AA38" s="35">
        <f>+AA17+AA27+AA36</f>
        <v>-2874817795</v>
      </c>
    </row>
    <row r="39" spans="1:27" ht="12.75">
      <c r="A39" s="23" t="s">
        <v>59</v>
      </c>
      <c r="B39" s="17"/>
      <c r="C39" s="32">
        <v>139244189</v>
      </c>
      <c r="D39" s="32"/>
      <c r="E39" s="33">
        <v>525850793</v>
      </c>
      <c r="F39" s="2"/>
      <c r="G39" s="2"/>
      <c r="H39" s="2">
        <f>+G40+H60</f>
        <v>-451941080</v>
      </c>
      <c r="I39" s="2">
        <f>+H40+I60</f>
        <v>29387731</v>
      </c>
      <c r="J39" s="2">
        <f>+G39</f>
        <v>0</v>
      </c>
      <c r="K39" s="2">
        <f>+I40+K60</f>
        <v>-680572238</v>
      </c>
      <c r="L39" s="2">
        <f>+K40+L60</f>
        <v>-810721312</v>
      </c>
      <c r="M39" s="2">
        <f>+L40+M60</f>
        <v>-1019178564</v>
      </c>
      <c r="N39" s="2">
        <f>+K39</f>
        <v>-680572238</v>
      </c>
      <c r="O39" s="2">
        <f>+M40+O60</f>
        <v>-1090267935</v>
      </c>
      <c r="P39" s="2">
        <f>+O40+P60</f>
        <v>-1710491968</v>
      </c>
      <c r="Q39" s="2">
        <f>+P40+Q60</f>
        <v>-1696100513</v>
      </c>
      <c r="R39" s="2">
        <f>+O39</f>
        <v>-1090267935</v>
      </c>
      <c r="S39" s="2">
        <f>+Q40+S60</f>
        <v>-1912316073</v>
      </c>
      <c r="T39" s="2">
        <f>+S40+T60</f>
        <v>-2093872409</v>
      </c>
      <c r="U39" s="2">
        <f>+T40+U60</f>
        <v>-2267232113</v>
      </c>
      <c r="V39" s="2">
        <f>+S39</f>
        <v>-1912316073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-2376296047</v>
      </c>
      <c r="D40" s="43">
        <f aca="true" t="shared" si="4" ref="D40:AA40">+D38+D39</f>
        <v>0</v>
      </c>
      <c r="E40" s="44">
        <f t="shared" si="4"/>
        <v>504242278</v>
      </c>
      <c r="F40" s="45">
        <f t="shared" si="4"/>
        <v>-2874817795</v>
      </c>
      <c r="G40" s="45">
        <f t="shared" si="4"/>
        <v>-451941080</v>
      </c>
      <c r="H40" s="45">
        <f t="shared" si="4"/>
        <v>29387731</v>
      </c>
      <c r="I40" s="45">
        <f t="shared" si="4"/>
        <v>-680572238</v>
      </c>
      <c r="J40" s="45">
        <f>+I40</f>
        <v>-680572238</v>
      </c>
      <c r="K40" s="45">
        <f t="shared" si="4"/>
        <v>-810721312</v>
      </c>
      <c r="L40" s="45">
        <f t="shared" si="4"/>
        <v>-1019178564</v>
      </c>
      <c r="M40" s="45">
        <f t="shared" si="4"/>
        <v>-1090267935</v>
      </c>
      <c r="N40" s="45">
        <f>+M40</f>
        <v>-1090267935</v>
      </c>
      <c r="O40" s="45">
        <f t="shared" si="4"/>
        <v>-1710491968</v>
      </c>
      <c r="P40" s="45">
        <f t="shared" si="4"/>
        <v>-1696100513</v>
      </c>
      <c r="Q40" s="45">
        <f t="shared" si="4"/>
        <v>-1912316073</v>
      </c>
      <c r="R40" s="45">
        <f>+Q40</f>
        <v>-1912316073</v>
      </c>
      <c r="S40" s="45">
        <f t="shared" si="4"/>
        <v>-2093872409</v>
      </c>
      <c r="T40" s="45">
        <f t="shared" si="4"/>
        <v>-2267232113</v>
      </c>
      <c r="U40" s="45">
        <f t="shared" si="4"/>
        <v>-2551725415</v>
      </c>
      <c r="V40" s="45">
        <f>+U40</f>
        <v>-2551725415</v>
      </c>
      <c r="W40" s="45">
        <f>+V40</f>
        <v>-2551725415</v>
      </c>
      <c r="X40" s="45">
        <f t="shared" si="4"/>
        <v>-2929428921</v>
      </c>
      <c r="Y40" s="45">
        <f t="shared" si="4"/>
        <v>377703506</v>
      </c>
      <c r="Z40" s="46">
        <f>+IF(X40&lt;&gt;0,+(Y40/X40)*100,0)</f>
        <v>-12.893417665551887</v>
      </c>
      <c r="AA40" s="47">
        <f t="shared" si="4"/>
        <v>-2874817795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38005687</v>
      </c>
      <c r="D6" s="18"/>
      <c r="E6" s="19"/>
      <c r="F6" s="20">
        <v>439296000</v>
      </c>
      <c r="G6" s="20">
        <v>21472002</v>
      </c>
      <c r="H6" s="20">
        <v>21810510</v>
      </c>
      <c r="I6" s="20">
        <v>26852424</v>
      </c>
      <c r="J6" s="20">
        <v>70134936</v>
      </c>
      <c r="K6" s="20">
        <v>40703230</v>
      </c>
      <c r="L6" s="20">
        <v>35304945</v>
      </c>
      <c r="M6" s="20">
        <v>30184169</v>
      </c>
      <c r="N6" s="20">
        <v>106192344</v>
      </c>
      <c r="O6" s="20">
        <v>29109558</v>
      </c>
      <c r="P6" s="20">
        <v>30875786</v>
      </c>
      <c r="Q6" s="20">
        <v>30383215</v>
      </c>
      <c r="R6" s="20">
        <v>90368559</v>
      </c>
      <c r="S6" s="20">
        <v>23393419</v>
      </c>
      <c r="T6" s="20">
        <v>26202475</v>
      </c>
      <c r="U6" s="20">
        <v>52337953</v>
      </c>
      <c r="V6" s="20">
        <v>101933847</v>
      </c>
      <c r="W6" s="20">
        <v>368629686</v>
      </c>
      <c r="X6" s="20">
        <v>439296000</v>
      </c>
      <c r="Y6" s="20">
        <v>-70666314</v>
      </c>
      <c r="Z6" s="21">
        <v>-16.09</v>
      </c>
      <c r="AA6" s="22">
        <v>439296000</v>
      </c>
    </row>
    <row r="7" spans="1:27" ht="12.75">
      <c r="A7" s="23" t="s">
        <v>34</v>
      </c>
      <c r="B7" s="17"/>
      <c r="C7" s="18">
        <v>253725506</v>
      </c>
      <c r="D7" s="18"/>
      <c r="E7" s="19"/>
      <c r="F7" s="20">
        <v>1607124618</v>
      </c>
      <c r="G7" s="20">
        <v>107576782</v>
      </c>
      <c r="H7" s="20">
        <v>95013349</v>
      </c>
      <c r="I7" s="20">
        <v>124457287</v>
      </c>
      <c r="J7" s="20">
        <v>327047418</v>
      </c>
      <c r="K7" s="20">
        <v>196145685</v>
      </c>
      <c r="L7" s="20">
        <v>122791717</v>
      </c>
      <c r="M7" s="20">
        <v>106474937</v>
      </c>
      <c r="N7" s="20">
        <v>425412339</v>
      </c>
      <c r="O7" s="20">
        <v>144820593</v>
      </c>
      <c r="P7" s="20">
        <v>120603611</v>
      </c>
      <c r="Q7" s="20">
        <v>155421436</v>
      </c>
      <c r="R7" s="20">
        <v>420845640</v>
      </c>
      <c r="S7" s="20">
        <v>80574831</v>
      </c>
      <c r="T7" s="20">
        <v>110895293</v>
      </c>
      <c r="U7" s="20">
        <v>175965780</v>
      </c>
      <c r="V7" s="20">
        <v>367435904</v>
      </c>
      <c r="W7" s="20">
        <v>1540741301</v>
      </c>
      <c r="X7" s="20">
        <v>1607124618</v>
      </c>
      <c r="Y7" s="20">
        <v>-66383317</v>
      </c>
      <c r="Z7" s="21">
        <v>-4.13</v>
      </c>
      <c r="AA7" s="22">
        <v>1607124618</v>
      </c>
    </row>
    <row r="8" spans="1:27" ht="12.75">
      <c r="A8" s="23" t="s">
        <v>35</v>
      </c>
      <c r="B8" s="17"/>
      <c r="C8" s="18">
        <v>39781723</v>
      </c>
      <c r="D8" s="18"/>
      <c r="E8" s="19">
        <v>396631620</v>
      </c>
      <c r="F8" s="20">
        <v>399631720</v>
      </c>
      <c r="G8" s="20">
        <v>15212796</v>
      </c>
      <c r="H8" s="20">
        <v>17149181</v>
      </c>
      <c r="I8" s="20">
        <v>12098891</v>
      </c>
      <c r="J8" s="20">
        <v>44460868</v>
      </c>
      <c r="K8" s="20">
        <v>16488998</v>
      </c>
      <c r="L8" s="20">
        <v>12764454</v>
      </c>
      <c r="M8" s="20">
        <v>9914227</v>
      </c>
      <c r="N8" s="20">
        <v>39167679</v>
      </c>
      <c r="O8" s="20">
        <v>16123104</v>
      </c>
      <c r="P8" s="20">
        <v>12584261</v>
      </c>
      <c r="Q8" s="20">
        <v>9091677</v>
      </c>
      <c r="R8" s="20">
        <v>37799042</v>
      </c>
      <c r="S8" s="20">
        <v>737062</v>
      </c>
      <c r="T8" s="20">
        <v>3439561</v>
      </c>
      <c r="U8" s="20">
        <v>20483351</v>
      </c>
      <c r="V8" s="20">
        <v>24659974</v>
      </c>
      <c r="W8" s="20">
        <v>146087563</v>
      </c>
      <c r="X8" s="20">
        <v>399631720</v>
      </c>
      <c r="Y8" s="20">
        <v>-253544157</v>
      </c>
      <c r="Z8" s="21">
        <v>-63.44</v>
      </c>
      <c r="AA8" s="22">
        <v>399631720</v>
      </c>
    </row>
    <row r="9" spans="1:27" ht="12.75">
      <c r="A9" s="23" t="s">
        <v>36</v>
      </c>
      <c r="B9" s="17" t="s">
        <v>6</v>
      </c>
      <c r="C9" s="18">
        <v>203471</v>
      </c>
      <c r="D9" s="18"/>
      <c r="E9" s="19">
        <v>1039367004</v>
      </c>
      <c r="F9" s="20">
        <v>1154482012</v>
      </c>
      <c r="G9" s="20">
        <v>22615183</v>
      </c>
      <c r="H9" s="20">
        <v>388156594</v>
      </c>
      <c r="I9" s="20">
        <v>3264017</v>
      </c>
      <c r="J9" s="20">
        <v>414035794</v>
      </c>
      <c r="K9" s="20">
        <v>542376</v>
      </c>
      <c r="L9" s="20">
        <v>21518103</v>
      </c>
      <c r="M9" s="20">
        <v>194156341</v>
      </c>
      <c r="N9" s="20">
        <v>216216820</v>
      </c>
      <c r="O9" s="20">
        <v>2820300</v>
      </c>
      <c r="P9" s="20">
        <v>1633843</v>
      </c>
      <c r="Q9" s="20">
        <v>234963983</v>
      </c>
      <c r="R9" s="20">
        <v>239418126</v>
      </c>
      <c r="S9" s="20">
        <v>218707</v>
      </c>
      <c r="T9" s="20">
        <v>338279</v>
      </c>
      <c r="U9" s="20">
        <v>1375361</v>
      </c>
      <c r="V9" s="20">
        <v>1932347</v>
      </c>
      <c r="W9" s="20">
        <v>871603087</v>
      </c>
      <c r="X9" s="20">
        <v>1154482012</v>
      </c>
      <c r="Y9" s="20">
        <v>-282878925</v>
      </c>
      <c r="Z9" s="21">
        <v>-24.5</v>
      </c>
      <c r="AA9" s="22">
        <v>1154482012</v>
      </c>
    </row>
    <row r="10" spans="1:27" ht="12.75">
      <c r="A10" s="23" t="s">
        <v>37</v>
      </c>
      <c r="B10" s="17" t="s">
        <v>6</v>
      </c>
      <c r="C10" s="18">
        <v>1871</v>
      </c>
      <c r="D10" s="18"/>
      <c r="E10" s="19">
        <v>1267135992</v>
      </c>
      <c r="F10" s="20">
        <v>1307816984</v>
      </c>
      <c r="G10" s="20">
        <v>184915010</v>
      </c>
      <c r="H10" s="20">
        <v>19330000</v>
      </c>
      <c r="I10" s="20">
        <v>163394832</v>
      </c>
      <c r="J10" s="20">
        <v>367639842</v>
      </c>
      <c r="K10" s="20"/>
      <c r="L10" s="20">
        <v>268278000</v>
      </c>
      <c r="M10" s="20">
        <v>53828158</v>
      </c>
      <c r="N10" s="20">
        <v>322106158</v>
      </c>
      <c r="O10" s="20">
        <v>20</v>
      </c>
      <c r="P10" s="20">
        <v>178744980</v>
      </c>
      <c r="Q10" s="20">
        <v>612693200</v>
      </c>
      <c r="R10" s="20">
        <v>791438200</v>
      </c>
      <c r="S10" s="20"/>
      <c r="T10" s="20"/>
      <c r="U10" s="20">
        <v>-200</v>
      </c>
      <c r="V10" s="20">
        <v>-200</v>
      </c>
      <c r="W10" s="20">
        <v>1481184000</v>
      </c>
      <c r="X10" s="20">
        <v>1307816984</v>
      </c>
      <c r="Y10" s="20">
        <v>173367016</v>
      </c>
      <c r="Z10" s="21">
        <v>13.26</v>
      </c>
      <c r="AA10" s="22">
        <v>1307816984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1251705</v>
      </c>
      <c r="H11" s="20">
        <v>1988399</v>
      </c>
      <c r="I11" s="20">
        <v>2039805</v>
      </c>
      <c r="J11" s="20">
        <v>5279909</v>
      </c>
      <c r="K11" s="20">
        <v>1592354</v>
      </c>
      <c r="L11" s="20">
        <v>1224468</v>
      </c>
      <c r="M11" s="20">
        <v>1439168</v>
      </c>
      <c r="N11" s="20">
        <v>4255990</v>
      </c>
      <c r="O11" s="20">
        <v>1600943</v>
      </c>
      <c r="P11" s="20">
        <v>1342934</v>
      </c>
      <c r="Q11" s="20">
        <v>1319308</v>
      </c>
      <c r="R11" s="20">
        <v>4263185</v>
      </c>
      <c r="S11" s="20"/>
      <c r="T11" s="20">
        <v>2199274</v>
      </c>
      <c r="U11" s="20">
        <v>1493481</v>
      </c>
      <c r="V11" s="20">
        <v>3692755</v>
      </c>
      <c r="W11" s="20">
        <v>17491839</v>
      </c>
      <c r="X11" s="20"/>
      <c r="Y11" s="20">
        <v>17491839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-2838980905</v>
      </c>
      <c r="D14" s="18"/>
      <c r="E14" s="19">
        <v>-3016308516</v>
      </c>
      <c r="F14" s="20">
        <v>-3276495188</v>
      </c>
      <c r="G14" s="20">
        <v>-144884083</v>
      </c>
      <c r="H14" s="20">
        <v>-253548744</v>
      </c>
      <c r="I14" s="20">
        <v>-297181271</v>
      </c>
      <c r="J14" s="20">
        <v>-695614098</v>
      </c>
      <c r="K14" s="20">
        <v>-233273526</v>
      </c>
      <c r="L14" s="20">
        <v>-231223804</v>
      </c>
      <c r="M14" s="20">
        <v>-233478021</v>
      </c>
      <c r="N14" s="20">
        <v>-697975351</v>
      </c>
      <c r="O14" s="20">
        <v>-214106208</v>
      </c>
      <c r="P14" s="20">
        <v>-211526308</v>
      </c>
      <c r="Q14" s="20">
        <v>-243680926</v>
      </c>
      <c r="R14" s="20">
        <v>-669313442</v>
      </c>
      <c r="S14" s="20">
        <v>-199727529</v>
      </c>
      <c r="T14" s="20">
        <v>-233396929</v>
      </c>
      <c r="U14" s="20">
        <v>-393282292</v>
      </c>
      <c r="V14" s="20">
        <v>-826406750</v>
      </c>
      <c r="W14" s="20">
        <v>-2889309641</v>
      </c>
      <c r="X14" s="20">
        <v>-3276495188</v>
      </c>
      <c r="Y14" s="20">
        <v>387185547</v>
      </c>
      <c r="Z14" s="21">
        <v>-11.82</v>
      </c>
      <c r="AA14" s="22">
        <v>-3276495188</v>
      </c>
    </row>
    <row r="15" spans="1:27" ht="12.75">
      <c r="A15" s="23" t="s">
        <v>42</v>
      </c>
      <c r="B15" s="17"/>
      <c r="C15" s="18">
        <v>-62780466</v>
      </c>
      <c r="D15" s="18"/>
      <c r="E15" s="19">
        <v>-85122000</v>
      </c>
      <c r="F15" s="20">
        <v>-72122000</v>
      </c>
      <c r="G15" s="20">
        <v>-32464063</v>
      </c>
      <c r="H15" s="20"/>
      <c r="I15" s="20"/>
      <c r="J15" s="20">
        <v>-32464063</v>
      </c>
      <c r="K15" s="20"/>
      <c r="L15" s="20"/>
      <c r="M15" s="20"/>
      <c r="N15" s="20"/>
      <c r="O15" s="20">
        <v>-24217999</v>
      </c>
      <c r="P15" s="20">
        <v>24417375</v>
      </c>
      <c r="Q15" s="20"/>
      <c r="R15" s="20">
        <v>199376</v>
      </c>
      <c r="S15" s="20"/>
      <c r="T15" s="20"/>
      <c r="U15" s="20">
        <v>-2750455</v>
      </c>
      <c r="V15" s="20">
        <v>-2750455</v>
      </c>
      <c r="W15" s="20">
        <v>-35015142</v>
      </c>
      <c r="X15" s="20">
        <v>-72122000</v>
      </c>
      <c r="Y15" s="20">
        <v>37106858</v>
      </c>
      <c r="Z15" s="21">
        <v>-51.45</v>
      </c>
      <c r="AA15" s="22">
        <v>-72122000</v>
      </c>
    </row>
    <row r="16" spans="1:27" ht="12.75">
      <c r="A16" s="23" t="s">
        <v>43</v>
      </c>
      <c r="B16" s="17" t="s">
        <v>6</v>
      </c>
      <c r="C16" s="18">
        <v>-8420000</v>
      </c>
      <c r="D16" s="18"/>
      <c r="E16" s="19">
        <v>-11500008</v>
      </c>
      <c r="F16" s="20">
        <v>-11500008</v>
      </c>
      <c r="G16" s="20">
        <v>-1140000</v>
      </c>
      <c r="H16" s="20">
        <v>-40000</v>
      </c>
      <c r="I16" s="20">
        <v>-40000</v>
      </c>
      <c r="J16" s="20">
        <v>-1220000</v>
      </c>
      <c r="K16" s="20">
        <v>-1140000</v>
      </c>
      <c r="L16" s="20">
        <v>-580000</v>
      </c>
      <c r="M16" s="20"/>
      <c r="N16" s="20">
        <v>-1720000</v>
      </c>
      <c r="O16" s="20">
        <v>-733920</v>
      </c>
      <c r="P16" s="20">
        <v>-40000</v>
      </c>
      <c r="Q16" s="20">
        <v>-1934122</v>
      </c>
      <c r="R16" s="20">
        <v>-2708042</v>
      </c>
      <c r="S16" s="20"/>
      <c r="T16" s="20">
        <v>-803346</v>
      </c>
      <c r="U16" s="20">
        <v>-910868</v>
      </c>
      <c r="V16" s="20">
        <v>-1714214</v>
      </c>
      <c r="W16" s="20">
        <v>-7362256</v>
      </c>
      <c r="X16" s="20">
        <v>-11500008</v>
      </c>
      <c r="Y16" s="20">
        <v>4137752</v>
      </c>
      <c r="Z16" s="21">
        <v>-35.98</v>
      </c>
      <c r="AA16" s="22">
        <v>-11500008</v>
      </c>
    </row>
    <row r="17" spans="1:27" ht="12.75">
      <c r="A17" s="24" t="s">
        <v>44</v>
      </c>
      <c r="B17" s="25"/>
      <c r="C17" s="26">
        <f aca="true" t="shared" si="0" ref="C17:Y17">SUM(C6:C16)</f>
        <v>-2578463113</v>
      </c>
      <c r="D17" s="26">
        <f>SUM(D6:D16)</f>
        <v>0</v>
      </c>
      <c r="E17" s="27">
        <f t="shared" si="0"/>
        <v>-409795908</v>
      </c>
      <c r="F17" s="28">
        <f t="shared" si="0"/>
        <v>1548234138</v>
      </c>
      <c r="G17" s="28">
        <f t="shared" si="0"/>
        <v>174555332</v>
      </c>
      <c r="H17" s="28">
        <f t="shared" si="0"/>
        <v>289859289</v>
      </c>
      <c r="I17" s="28">
        <f t="shared" si="0"/>
        <v>34885985</v>
      </c>
      <c r="J17" s="28">
        <f t="shared" si="0"/>
        <v>499300606</v>
      </c>
      <c r="K17" s="28">
        <f t="shared" si="0"/>
        <v>21059117</v>
      </c>
      <c r="L17" s="28">
        <f t="shared" si="0"/>
        <v>230077883</v>
      </c>
      <c r="M17" s="28">
        <f t="shared" si="0"/>
        <v>162518979</v>
      </c>
      <c r="N17" s="28">
        <f t="shared" si="0"/>
        <v>413655979</v>
      </c>
      <c r="O17" s="28">
        <f t="shared" si="0"/>
        <v>-44583609</v>
      </c>
      <c r="P17" s="28">
        <f t="shared" si="0"/>
        <v>158636482</v>
      </c>
      <c r="Q17" s="28">
        <f t="shared" si="0"/>
        <v>798257771</v>
      </c>
      <c r="R17" s="28">
        <f t="shared" si="0"/>
        <v>912310644</v>
      </c>
      <c r="S17" s="28">
        <f t="shared" si="0"/>
        <v>-94803510</v>
      </c>
      <c r="T17" s="28">
        <f t="shared" si="0"/>
        <v>-91125393</v>
      </c>
      <c r="U17" s="28">
        <f t="shared" si="0"/>
        <v>-145287889</v>
      </c>
      <c r="V17" s="28">
        <f t="shared" si="0"/>
        <v>-331216792</v>
      </c>
      <c r="W17" s="28">
        <f t="shared" si="0"/>
        <v>1494050437</v>
      </c>
      <c r="X17" s="28">
        <f t="shared" si="0"/>
        <v>1548234138</v>
      </c>
      <c r="Y17" s="28">
        <f t="shared" si="0"/>
        <v>-54183701</v>
      </c>
      <c r="Z17" s="29">
        <f>+IF(X17&lt;&gt;0,+(Y17/X17)*100,0)</f>
        <v>-3.499709744806053</v>
      </c>
      <c r="AA17" s="30">
        <f>SUM(AA6:AA16)</f>
        <v>1548234138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10900</v>
      </c>
      <c r="D21" s="18"/>
      <c r="E21" s="19"/>
      <c r="F21" s="20"/>
      <c r="G21" s="36"/>
      <c r="H21" s="36"/>
      <c r="I21" s="36"/>
      <c r="J21" s="20"/>
      <c r="K21" s="36"/>
      <c r="L21" s="36"/>
      <c r="M21" s="20">
        <v>148</v>
      </c>
      <c r="N21" s="36">
        <v>148</v>
      </c>
      <c r="O21" s="36"/>
      <c r="P21" s="36"/>
      <c r="Q21" s="20"/>
      <c r="R21" s="36"/>
      <c r="S21" s="36"/>
      <c r="T21" s="20">
        <v>17524</v>
      </c>
      <c r="U21" s="36"/>
      <c r="V21" s="36">
        <v>17524</v>
      </c>
      <c r="W21" s="36">
        <v>17672</v>
      </c>
      <c r="X21" s="20"/>
      <c r="Y21" s="36">
        <v>17672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-144352</v>
      </c>
      <c r="D23" s="40"/>
      <c r="E23" s="19">
        <v>144352</v>
      </c>
      <c r="F23" s="20">
        <v>144352</v>
      </c>
      <c r="G23" s="36">
        <v>-144352</v>
      </c>
      <c r="H23" s="36">
        <v>144352</v>
      </c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144352</v>
      </c>
      <c r="Y23" s="36">
        <v>-144352</v>
      </c>
      <c r="Z23" s="37">
        <v>-100</v>
      </c>
      <c r="AA23" s="38">
        <v>144352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-273270875</v>
      </c>
      <c r="D26" s="18"/>
      <c r="E26" s="19">
        <v>-1889186104</v>
      </c>
      <c r="F26" s="20">
        <v>-1572153099</v>
      </c>
      <c r="G26" s="20">
        <v>-159797111</v>
      </c>
      <c r="H26" s="20">
        <v>-36861301</v>
      </c>
      <c r="I26" s="20">
        <v>-60468788</v>
      </c>
      <c r="J26" s="20">
        <v>-257127200</v>
      </c>
      <c r="K26" s="20">
        <v>-57407748</v>
      </c>
      <c r="L26" s="20">
        <v>-116254997</v>
      </c>
      <c r="M26" s="20">
        <v>-145524300</v>
      </c>
      <c r="N26" s="20">
        <v>-319187045</v>
      </c>
      <c r="O26" s="20">
        <v>-44012937</v>
      </c>
      <c r="P26" s="20">
        <v>-72852213</v>
      </c>
      <c r="Q26" s="20">
        <v>-68889941</v>
      </c>
      <c r="R26" s="20">
        <v>-185755091</v>
      </c>
      <c r="S26" s="20">
        <v>-114825991</v>
      </c>
      <c r="T26" s="20">
        <v>-50675101</v>
      </c>
      <c r="U26" s="20">
        <v>-150215667</v>
      </c>
      <c r="V26" s="20">
        <v>-315716759</v>
      </c>
      <c r="W26" s="20">
        <v>-1077786095</v>
      </c>
      <c r="X26" s="20">
        <v>-1572153099</v>
      </c>
      <c r="Y26" s="20">
        <v>494367004</v>
      </c>
      <c r="Z26" s="21">
        <v>-31.45</v>
      </c>
      <c r="AA26" s="22">
        <v>-1572153099</v>
      </c>
    </row>
    <row r="27" spans="1:27" ht="12.75">
      <c r="A27" s="24" t="s">
        <v>51</v>
      </c>
      <c r="B27" s="25"/>
      <c r="C27" s="26">
        <f aca="true" t="shared" si="1" ref="C27:Y27">SUM(C21:C26)</f>
        <v>-273404327</v>
      </c>
      <c r="D27" s="26">
        <f>SUM(D21:D26)</f>
        <v>0</v>
      </c>
      <c r="E27" s="27">
        <f t="shared" si="1"/>
        <v>-1889041752</v>
      </c>
      <c r="F27" s="28">
        <f t="shared" si="1"/>
        <v>-1572008747</v>
      </c>
      <c r="G27" s="28">
        <f t="shared" si="1"/>
        <v>-159941463</v>
      </c>
      <c r="H27" s="28">
        <f t="shared" si="1"/>
        <v>-36716949</v>
      </c>
      <c r="I27" s="28">
        <f t="shared" si="1"/>
        <v>-60468788</v>
      </c>
      <c r="J27" s="28">
        <f t="shared" si="1"/>
        <v>-257127200</v>
      </c>
      <c r="K27" s="28">
        <f t="shared" si="1"/>
        <v>-57407748</v>
      </c>
      <c r="L27" s="28">
        <f t="shared" si="1"/>
        <v>-116254997</v>
      </c>
      <c r="M27" s="28">
        <f t="shared" si="1"/>
        <v>-145524152</v>
      </c>
      <c r="N27" s="28">
        <f t="shared" si="1"/>
        <v>-319186897</v>
      </c>
      <c r="O27" s="28">
        <f t="shared" si="1"/>
        <v>-44012937</v>
      </c>
      <c r="P27" s="28">
        <f t="shared" si="1"/>
        <v>-72852213</v>
      </c>
      <c r="Q27" s="28">
        <f t="shared" si="1"/>
        <v>-68889941</v>
      </c>
      <c r="R27" s="28">
        <f t="shared" si="1"/>
        <v>-185755091</v>
      </c>
      <c r="S27" s="28">
        <f t="shared" si="1"/>
        <v>-114825991</v>
      </c>
      <c r="T27" s="28">
        <f t="shared" si="1"/>
        <v>-50657577</v>
      </c>
      <c r="U27" s="28">
        <f t="shared" si="1"/>
        <v>-150215667</v>
      </c>
      <c r="V27" s="28">
        <f t="shared" si="1"/>
        <v>-315699235</v>
      </c>
      <c r="W27" s="28">
        <f t="shared" si="1"/>
        <v>-1077768423</v>
      </c>
      <c r="X27" s="28">
        <f t="shared" si="1"/>
        <v>-1572008747</v>
      </c>
      <c r="Y27" s="28">
        <f t="shared" si="1"/>
        <v>494240324</v>
      </c>
      <c r="Z27" s="29">
        <f>+IF(X27&lt;&gt;0,+(Y27/X27)*100,0)</f>
        <v>-31.440049232754046</v>
      </c>
      <c r="AA27" s="30">
        <f>SUM(AA21:AA26)</f>
        <v>-1572008747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-40514934</v>
      </c>
      <c r="D33" s="18"/>
      <c r="E33" s="19">
        <v>-73825770</v>
      </c>
      <c r="F33" s="20">
        <v>73000000</v>
      </c>
      <c r="G33" s="20">
        <v>74049265</v>
      </c>
      <c r="H33" s="36">
        <v>-73981575</v>
      </c>
      <c r="I33" s="36">
        <v>-396004</v>
      </c>
      <c r="J33" s="36">
        <v>-328314</v>
      </c>
      <c r="K33" s="20">
        <v>182068</v>
      </c>
      <c r="L33" s="20">
        <v>-375610</v>
      </c>
      <c r="M33" s="20">
        <v>484901</v>
      </c>
      <c r="N33" s="20">
        <v>291359</v>
      </c>
      <c r="O33" s="36">
        <v>-127232</v>
      </c>
      <c r="P33" s="36">
        <v>-41310</v>
      </c>
      <c r="Q33" s="36">
        <v>-42448</v>
      </c>
      <c r="R33" s="20">
        <v>-210990</v>
      </c>
      <c r="S33" s="20">
        <v>244221</v>
      </c>
      <c r="T33" s="20">
        <v>-43297</v>
      </c>
      <c r="U33" s="20">
        <v>-79672</v>
      </c>
      <c r="V33" s="36">
        <v>121252</v>
      </c>
      <c r="W33" s="36">
        <v>-126693</v>
      </c>
      <c r="X33" s="36">
        <v>-825770</v>
      </c>
      <c r="Y33" s="20">
        <v>699077</v>
      </c>
      <c r="Z33" s="21">
        <v>-84.66</v>
      </c>
      <c r="AA33" s="22">
        <v>73000000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49402498</v>
      </c>
      <c r="D35" s="18"/>
      <c r="E35" s="19"/>
      <c r="F35" s="20"/>
      <c r="G35" s="20">
        <v>635496</v>
      </c>
      <c r="H35" s="20">
        <v>632117</v>
      </c>
      <c r="I35" s="20">
        <v>632117</v>
      </c>
      <c r="J35" s="20">
        <v>1899730</v>
      </c>
      <c r="K35" s="20">
        <v>632117</v>
      </c>
      <c r="L35" s="20">
        <v>610320</v>
      </c>
      <c r="M35" s="20">
        <v>24458460</v>
      </c>
      <c r="N35" s="20">
        <v>25700897</v>
      </c>
      <c r="O35" s="20">
        <v>8870905</v>
      </c>
      <c r="P35" s="20">
        <v>4995028</v>
      </c>
      <c r="Q35" s="20">
        <v>654137</v>
      </c>
      <c r="R35" s="20">
        <v>14520070</v>
      </c>
      <c r="S35" s="20">
        <v>626353</v>
      </c>
      <c r="T35" s="20">
        <v>626353</v>
      </c>
      <c r="U35" s="20">
        <v>20768445</v>
      </c>
      <c r="V35" s="20">
        <v>22021151</v>
      </c>
      <c r="W35" s="20">
        <v>64141848</v>
      </c>
      <c r="X35" s="20"/>
      <c r="Y35" s="20">
        <v>64141848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8887564</v>
      </c>
      <c r="D36" s="26">
        <f>SUM(D31:D35)</f>
        <v>0</v>
      </c>
      <c r="E36" s="27">
        <f t="shared" si="2"/>
        <v>-73825770</v>
      </c>
      <c r="F36" s="28">
        <f t="shared" si="2"/>
        <v>73000000</v>
      </c>
      <c r="G36" s="28">
        <f t="shared" si="2"/>
        <v>74684761</v>
      </c>
      <c r="H36" s="28">
        <f t="shared" si="2"/>
        <v>-73349458</v>
      </c>
      <c r="I36" s="28">
        <f t="shared" si="2"/>
        <v>236113</v>
      </c>
      <c r="J36" s="28">
        <f t="shared" si="2"/>
        <v>1571416</v>
      </c>
      <c r="K36" s="28">
        <f t="shared" si="2"/>
        <v>814185</v>
      </c>
      <c r="L36" s="28">
        <f t="shared" si="2"/>
        <v>234710</v>
      </c>
      <c r="M36" s="28">
        <f t="shared" si="2"/>
        <v>24943361</v>
      </c>
      <c r="N36" s="28">
        <f t="shared" si="2"/>
        <v>25992256</v>
      </c>
      <c r="O36" s="28">
        <f t="shared" si="2"/>
        <v>8743673</v>
      </c>
      <c r="P36" s="28">
        <f t="shared" si="2"/>
        <v>4953718</v>
      </c>
      <c r="Q36" s="28">
        <f t="shared" si="2"/>
        <v>611689</v>
      </c>
      <c r="R36" s="28">
        <f t="shared" si="2"/>
        <v>14309080</v>
      </c>
      <c r="S36" s="28">
        <f t="shared" si="2"/>
        <v>870574</v>
      </c>
      <c r="T36" s="28">
        <f t="shared" si="2"/>
        <v>583056</v>
      </c>
      <c r="U36" s="28">
        <f t="shared" si="2"/>
        <v>20688773</v>
      </c>
      <c r="V36" s="28">
        <f t="shared" si="2"/>
        <v>22142403</v>
      </c>
      <c r="W36" s="28">
        <f t="shared" si="2"/>
        <v>64015155</v>
      </c>
      <c r="X36" s="28">
        <f t="shared" si="2"/>
        <v>-825770</v>
      </c>
      <c r="Y36" s="28">
        <f t="shared" si="2"/>
        <v>64840925</v>
      </c>
      <c r="Z36" s="29">
        <f>+IF(X36&lt;&gt;0,+(Y36/X36)*100,0)</f>
        <v>-7852.177361735107</v>
      </c>
      <c r="AA36" s="30">
        <f>SUM(AA31:AA35)</f>
        <v>73000000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-2842979876</v>
      </c>
      <c r="D38" s="32">
        <f>+D17+D27+D36</f>
        <v>0</v>
      </c>
      <c r="E38" s="33">
        <f t="shared" si="3"/>
        <v>-2372663430</v>
      </c>
      <c r="F38" s="2">
        <f t="shared" si="3"/>
        <v>49225391</v>
      </c>
      <c r="G38" s="2">
        <f t="shared" si="3"/>
        <v>89298630</v>
      </c>
      <c r="H38" s="2">
        <f t="shared" si="3"/>
        <v>179792882</v>
      </c>
      <c r="I38" s="2">
        <f t="shared" si="3"/>
        <v>-25346690</v>
      </c>
      <c r="J38" s="2">
        <f t="shared" si="3"/>
        <v>243744822</v>
      </c>
      <c r="K38" s="2">
        <f t="shared" si="3"/>
        <v>-35534446</v>
      </c>
      <c r="L38" s="2">
        <f t="shared" si="3"/>
        <v>114057596</v>
      </c>
      <c r="M38" s="2">
        <f t="shared" si="3"/>
        <v>41938188</v>
      </c>
      <c r="N38" s="2">
        <f t="shared" si="3"/>
        <v>120461338</v>
      </c>
      <c r="O38" s="2">
        <f t="shared" si="3"/>
        <v>-79852873</v>
      </c>
      <c r="P38" s="2">
        <f t="shared" si="3"/>
        <v>90737987</v>
      </c>
      <c r="Q38" s="2">
        <f t="shared" si="3"/>
        <v>729979519</v>
      </c>
      <c r="R38" s="2">
        <f t="shared" si="3"/>
        <v>740864633</v>
      </c>
      <c r="S38" s="2">
        <f t="shared" si="3"/>
        <v>-208758927</v>
      </c>
      <c r="T38" s="2">
        <f t="shared" si="3"/>
        <v>-141199914</v>
      </c>
      <c r="U38" s="2">
        <f t="shared" si="3"/>
        <v>-274814783</v>
      </c>
      <c r="V38" s="2">
        <f t="shared" si="3"/>
        <v>-624773624</v>
      </c>
      <c r="W38" s="2">
        <f t="shared" si="3"/>
        <v>480297169</v>
      </c>
      <c r="X38" s="2">
        <f t="shared" si="3"/>
        <v>-24600379</v>
      </c>
      <c r="Y38" s="2">
        <f t="shared" si="3"/>
        <v>504897548</v>
      </c>
      <c r="Z38" s="34">
        <f>+IF(X38&lt;&gt;0,+(Y38/X38)*100,0)</f>
        <v>-2052.3974366411185</v>
      </c>
      <c r="AA38" s="35">
        <f>+AA17+AA27+AA36</f>
        <v>49225391</v>
      </c>
    </row>
    <row r="39" spans="1:27" ht="12.75">
      <c r="A39" s="23" t="s">
        <v>59</v>
      </c>
      <c r="B39" s="17"/>
      <c r="C39" s="32">
        <v>114433442</v>
      </c>
      <c r="D39" s="32"/>
      <c r="E39" s="33"/>
      <c r="F39" s="2">
        <v>230624320</v>
      </c>
      <c r="G39" s="2">
        <v>185847578</v>
      </c>
      <c r="H39" s="2">
        <f>+G40+H60</f>
        <v>275149792</v>
      </c>
      <c r="I39" s="2">
        <f>+H40+I60</f>
        <v>454942674</v>
      </c>
      <c r="J39" s="2">
        <f>+G39</f>
        <v>185847578</v>
      </c>
      <c r="K39" s="2">
        <f>+I40+K60</f>
        <v>429595984</v>
      </c>
      <c r="L39" s="2">
        <f>+K40+L60</f>
        <v>394070568</v>
      </c>
      <c r="M39" s="2">
        <f>+L40+M60</f>
        <v>508128164</v>
      </c>
      <c r="N39" s="2">
        <f>+K39</f>
        <v>429595984</v>
      </c>
      <c r="O39" s="2">
        <f>+M40+O60</f>
        <v>550066352</v>
      </c>
      <c r="P39" s="2">
        <f>+O40+P60</f>
        <v>470629330</v>
      </c>
      <c r="Q39" s="2">
        <f>+P40+Q60</f>
        <v>561367317</v>
      </c>
      <c r="R39" s="2">
        <f>+O39</f>
        <v>550066352</v>
      </c>
      <c r="S39" s="2">
        <f>+Q40+S60</f>
        <v>1291346836</v>
      </c>
      <c r="T39" s="2">
        <f>+S40+T60</f>
        <v>1082587909</v>
      </c>
      <c r="U39" s="2">
        <f>+T40+U60</f>
        <v>817017883</v>
      </c>
      <c r="V39" s="2">
        <f>+S39</f>
        <v>1291346836</v>
      </c>
      <c r="W39" s="2">
        <f>+G39</f>
        <v>185847578</v>
      </c>
      <c r="X39" s="2">
        <v>230624320</v>
      </c>
      <c r="Y39" s="2">
        <f>+W39-X39</f>
        <v>-44776742</v>
      </c>
      <c r="Z39" s="34">
        <f>+IF(X39&lt;&gt;0,+(Y39/X39)*100,0)</f>
        <v>-19.415446731723694</v>
      </c>
      <c r="AA39" s="35">
        <v>230624320</v>
      </c>
    </row>
    <row r="40" spans="1:27" ht="12.75">
      <c r="A40" s="41" t="s">
        <v>61</v>
      </c>
      <c r="B40" s="42" t="s">
        <v>60</v>
      </c>
      <c r="C40" s="43">
        <f>+C38+C39</f>
        <v>-2728546434</v>
      </c>
      <c r="D40" s="43">
        <f aca="true" t="shared" si="4" ref="D40:AA40">+D38+D39</f>
        <v>0</v>
      </c>
      <c r="E40" s="44">
        <f t="shared" si="4"/>
        <v>-2372663430</v>
      </c>
      <c r="F40" s="45">
        <f t="shared" si="4"/>
        <v>279849711</v>
      </c>
      <c r="G40" s="45">
        <f t="shared" si="4"/>
        <v>275146208</v>
      </c>
      <c r="H40" s="45">
        <f t="shared" si="4"/>
        <v>454942674</v>
      </c>
      <c r="I40" s="45">
        <f t="shared" si="4"/>
        <v>429595984</v>
      </c>
      <c r="J40" s="45">
        <f>+I40</f>
        <v>429595984</v>
      </c>
      <c r="K40" s="45">
        <f t="shared" si="4"/>
        <v>394061538</v>
      </c>
      <c r="L40" s="45">
        <f t="shared" si="4"/>
        <v>508128164</v>
      </c>
      <c r="M40" s="45">
        <f t="shared" si="4"/>
        <v>550066352</v>
      </c>
      <c r="N40" s="45">
        <f>+M40</f>
        <v>550066352</v>
      </c>
      <c r="O40" s="45">
        <f t="shared" si="4"/>
        <v>470213479</v>
      </c>
      <c r="P40" s="45">
        <f t="shared" si="4"/>
        <v>561367317</v>
      </c>
      <c r="Q40" s="45">
        <f t="shared" si="4"/>
        <v>1291346836</v>
      </c>
      <c r="R40" s="45">
        <f>+Q40</f>
        <v>1291346836</v>
      </c>
      <c r="S40" s="45">
        <f t="shared" si="4"/>
        <v>1082587909</v>
      </c>
      <c r="T40" s="45">
        <f t="shared" si="4"/>
        <v>941387995</v>
      </c>
      <c r="U40" s="45">
        <f t="shared" si="4"/>
        <v>542203100</v>
      </c>
      <c r="V40" s="45">
        <f>+U40</f>
        <v>542203100</v>
      </c>
      <c r="W40" s="45">
        <f>+V40</f>
        <v>542203100</v>
      </c>
      <c r="X40" s="45">
        <f t="shared" si="4"/>
        <v>206023941</v>
      </c>
      <c r="Y40" s="45">
        <f t="shared" si="4"/>
        <v>460120806</v>
      </c>
      <c r="Z40" s="46">
        <f>+IF(X40&lt;&gt;0,+(Y40/X40)*100,0)</f>
        <v>223.3336590721755</v>
      </c>
      <c r="AA40" s="47">
        <f t="shared" si="4"/>
        <v>279849711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185847578</v>
      </c>
      <c r="H60">
        <v>3584</v>
      </c>
      <c r="J60">
        <v>185847578</v>
      </c>
      <c r="L60">
        <v>9030</v>
      </c>
      <c r="P60">
        <v>415851</v>
      </c>
      <c r="U60">
        <v>-124370112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48165478</v>
      </c>
      <c r="F6" s="20">
        <v>48165478</v>
      </c>
      <c r="G6" s="20">
        <v>67544817</v>
      </c>
      <c r="H6" s="20">
        <v>5090552</v>
      </c>
      <c r="I6" s="20">
        <v>1275172</v>
      </c>
      <c r="J6" s="20">
        <v>73910541</v>
      </c>
      <c r="K6" s="20">
        <v>2754747</v>
      </c>
      <c r="L6" s="20">
        <v>23296463</v>
      </c>
      <c r="M6" s="20">
        <v>4096460</v>
      </c>
      <c r="N6" s="20">
        <v>30147670</v>
      </c>
      <c r="O6" s="20">
        <v>15008761</v>
      </c>
      <c r="P6" s="20">
        <v>30694031</v>
      </c>
      <c r="Q6" s="20">
        <v>11230155</v>
      </c>
      <c r="R6" s="20">
        <v>56932947</v>
      </c>
      <c r="S6" s="20">
        <v>25628456</v>
      </c>
      <c r="T6" s="20">
        <v>1866311</v>
      </c>
      <c r="U6" s="20">
        <v>2568743</v>
      </c>
      <c r="V6" s="20">
        <v>30063510</v>
      </c>
      <c r="W6" s="20">
        <v>191054668</v>
      </c>
      <c r="X6" s="20">
        <v>48165478</v>
      </c>
      <c r="Y6" s="20">
        <v>142889190</v>
      </c>
      <c r="Z6" s="21">
        <v>296.66</v>
      </c>
      <c r="AA6" s="22">
        <v>48165478</v>
      </c>
    </row>
    <row r="7" spans="1:27" ht="12.75">
      <c r="A7" s="23" t="s">
        <v>34</v>
      </c>
      <c r="B7" s="17"/>
      <c r="C7" s="18"/>
      <c r="D7" s="18"/>
      <c r="E7" s="19">
        <v>164325385</v>
      </c>
      <c r="F7" s="20">
        <v>164325385</v>
      </c>
      <c r="G7" s="20">
        <v>14081271</v>
      </c>
      <c r="H7" s="20">
        <v>12155883</v>
      </c>
      <c r="I7" s="20">
        <v>10815610</v>
      </c>
      <c r="J7" s="20">
        <v>37052764</v>
      </c>
      <c r="K7" s="20">
        <v>11869858</v>
      </c>
      <c r="L7" s="20">
        <v>10187236</v>
      </c>
      <c r="M7" s="20">
        <v>7716842</v>
      </c>
      <c r="N7" s="20">
        <v>29773936</v>
      </c>
      <c r="O7" s="20">
        <v>12186107</v>
      </c>
      <c r="P7" s="20">
        <v>8784143</v>
      </c>
      <c r="Q7" s="20">
        <v>7768537</v>
      </c>
      <c r="R7" s="20">
        <v>28738787</v>
      </c>
      <c r="S7" s="20">
        <v>9043885</v>
      </c>
      <c r="T7" s="20">
        <v>11278753</v>
      </c>
      <c r="U7" s="20">
        <v>14777164</v>
      </c>
      <c r="V7" s="20">
        <v>35099802</v>
      </c>
      <c r="W7" s="20">
        <v>130665289</v>
      </c>
      <c r="X7" s="20">
        <v>164325385</v>
      </c>
      <c r="Y7" s="20">
        <v>-33660096</v>
      </c>
      <c r="Z7" s="21">
        <v>-20.48</v>
      </c>
      <c r="AA7" s="22">
        <v>164325385</v>
      </c>
    </row>
    <row r="8" spans="1:27" ht="12.75">
      <c r="A8" s="23" t="s">
        <v>35</v>
      </c>
      <c r="B8" s="17"/>
      <c r="C8" s="18"/>
      <c r="D8" s="18"/>
      <c r="E8" s="19">
        <v>1488253180</v>
      </c>
      <c r="F8" s="20">
        <v>1728736842</v>
      </c>
      <c r="G8" s="20">
        <v>90135713</v>
      </c>
      <c r="H8" s="20">
        <v>87205700</v>
      </c>
      <c r="I8" s="20">
        <v>82056085</v>
      </c>
      <c r="J8" s="20">
        <v>259397498</v>
      </c>
      <c r="K8" s="20">
        <v>97753280</v>
      </c>
      <c r="L8" s="20">
        <v>102727247</v>
      </c>
      <c r="M8" s="20">
        <v>72032880</v>
      </c>
      <c r="N8" s="20">
        <v>272513407</v>
      </c>
      <c r="O8" s="20">
        <v>97372960</v>
      </c>
      <c r="P8" s="20">
        <v>82521373</v>
      </c>
      <c r="Q8" s="20">
        <v>79038104</v>
      </c>
      <c r="R8" s="20">
        <v>258932437</v>
      </c>
      <c r="S8" s="20">
        <v>74627411</v>
      </c>
      <c r="T8" s="20">
        <v>90263649</v>
      </c>
      <c r="U8" s="20">
        <v>95676227</v>
      </c>
      <c r="V8" s="20">
        <v>260567287</v>
      </c>
      <c r="W8" s="20">
        <v>1051410629</v>
      </c>
      <c r="X8" s="20">
        <v>1728736842</v>
      </c>
      <c r="Y8" s="20">
        <v>-677326213</v>
      </c>
      <c r="Z8" s="21">
        <v>-39.18</v>
      </c>
      <c r="AA8" s="22">
        <v>1728736842</v>
      </c>
    </row>
    <row r="9" spans="1:27" ht="12.75">
      <c r="A9" s="23" t="s">
        <v>36</v>
      </c>
      <c r="B9" s="17" t="s">
        <v>6</v>
      </c>
      <c r="C9" s="18"/>
      <c r="D9" s="18"/>
      <c r="E9" s="19">
        <v>302274000</v>
      </c>
      <c r="F9" s="20">
        <v>302274000</v>
      </c>
      <c r="G9" s="20">
        <v>118543000</v>
      </c>
      <c r="H9" s="20">
        <v>1770000</v>
      </c>
      <c r="I9" s="20"/>
      <c r="J9" s="20">
        <v>120313000</v>
      </c>
      <c r="K9" s="20"/>
      <c r="L9" s="20"/>
      <c r="M9" s="20">
        <v>91832000</v>
      </c>
      <c r="N9" s="20">
        <v>91832000</v>
      </c>
      <c r="O9" s="20"/>
      <c r="P9" s="20"/>
      <c r="Q9" s="20">
        <v>71126000</v>
      </c>
      <c r="R9" s="20">
        <v>71126000</v>
      </c>
      <c r="S9" s="20"/>
      <c r="T9" s="20"/>
      <c r="U9" s="20"/>
      <c r="V9" s="20"/>
      <c r="W9" s="20">
        <v>283271000</v>
      </c>
      <c r="X9" s="20">
        <v>302274000</v>
      </c>
      <c r="Y9" s="20">
        <v>-19003000</v>
      </c>
      <c r="Z9" s="21">
        <v>-6.29</v>
      </c>
      <c r="AA9" s="22">
        <v>302274000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>
        <v>912</v>
      </c>
      <c r="H10" s="20">
        <v>152</v>
      </c>
      <c r="I10" s="20"/>
      <c r="J10" s="20">
        <v>1064</v>
      </c>
      <c r="K10" s="20"/>
      <c r="L10" s="20">
        <v>10000000</v>
      </c>
      <c r="M10" s="20"/>
      <c r="N10" s="20">
        <v>10000000</v>
      </c>
      <c r="O10" s="20">
        <v>75</v>
      </c>
      <c r="P10" s="20">
        <v>6000000</v>
      </c>
      <c r="Q10" s="20"/>
      <c r="R10" s="20">
        <v>6000075</v>
      </c>
      <c r="S10" s="20"/>
      <c r="T10" s="20"/>
      <c r="U10" s="20">
        <v>2200000</v>
      </c>
      <c r="V10" s="20">
        <v>2200000</v>
      </c>
      <c r="W10" s="20">
        <v>18201139</v>
      </c>
      <c r="X10" s="20"/>
      <c r="Y10" s="20">
        <v>18201139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1916</v>
      </c>
      <c r="H11" s="20">
        <v>1940</v>
      </c>
      <c r="I11" s="20">
        <v>1887</v>
      </c>
      <c r="J11" s="20">
        <v>5743</v>
      </c>
      <c r="K11" s="20">
        <v>1959</v>
      </c>
      <c r="L11" s="20">
        <v>1905</v>
      </c>
      <c r="M11" s="20">
        <v>1979</v>
      </c>
      <c r="N11" s="20">
        <v>5843</v>
      </c>
      <c r="O11" s="20">
        <v>1950</v>
      </c>
      <c r="P11" s="20">
        <v>1790</v>
      </c>
      <c r="Q11" s="20"/>
      <c r="R11" s="20">
        <v>3740</v>
      </c>
      <c r="S11" s="20">
        <v>3174</v>
      </c>
      <c r="T11" s="20">
        <v>1259</v>
      </c>
      <c r="U11" s="20">
        <v>1078</v>
      </c>
      <c r="V11" s="20">
        <v>5511</v>
      </c>
      <c r="W11" s="20">
        <v>20837</v>
      </c>
      <c r="X11" s="20"/>
      <c r="Y11" s="20">
        <v>20837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-1907754689</v>
      </c>
      <c r="F14" s="20">
        <v>-1811405769</v>
      </c>
      <c r="G14" s="20">
        <v>-121156791</v>
      </c>
      <c r="H14" s="20">
        <v>16433637</v>
      </c>
      <c r="I14" s="20">
        <v>-209639599</v>
      </c>
      <c r="J14" s="20">
        <v>-314362753</v>
      </c>
      <c r="K14" s="20">
        <v>-150818697</v>
      </c>
      <c r="L14" s="20">
        <v>-107729797</v>
      </c>
      <c r="M14" s="20">
        <v>-94247465</v>
      </c>
      <c r="N14" s="20">
        <v>-352795959</v>
      </c>
      <c r="O14" s="20">
        <v>-101527819</v>
      </c>
      <c r="P14" s="20">
        <v>-83510573</v>
      </c>
      <c r="Q14" s="20">
        <v>-74044675</v>
      </c>
      <c r="R14" s="20">
        <v>-259083067</v>
      </c>
      <c r="S14" s="20">
        <v>-528534356</v>
      </c>
      <c r="T14" s="20">
        <v>-181029295</v>
      </c>
      <c r="U14" s="20">
        <v>-186735858</v>
      </c>
      <c r="V14" s="20">
        <v>-896299509</v>
      </c>
      <c r="W14" s="20">
        <v>-1822541288</v>
      </c>
      <c r="X14" s="20">
        <v>-1811405769</v>
      </c>
      <c r="Y14" s="20">
        <v>-11135519</v>
      </c>
      <c r="Z14" s="21">
        <v>0.61</v>
      </c>
      <c r="AA14" s="22">
        <v>-1811405769</v>
      </c>
    </row>
    <row r="15" spans="1:27" ht="12.75">
      <c r="A15" s="23" t="s">
        <v>42</v>
      </c>
      <c r="B15" s="17"/>
      <c r="C15" s="18"/>
      <c r="D15" s="18"/>
      <c r="E15" s="19">
        <v>-80965887</v>
      </c>
      <c r="F15" s="20">
        <v>-80965887</v>
      </c>
      <c r="G15" s="20">
        <v>-22239606</v>
      </c>
      <c r="H15" s="20">
        <v>-23255</v>
      </c>
      <c r="I15" s="20">
        <v>-28629214</v>
      </c>
      <c r="J15" s="20">
        <v>-50892075</v>
      </c>
      <c r="K15" s="20">
        <v>-22607899</v>
      </c>
      <c r="L15" s="20">
        <v>-18366073</v>
      </c>
      <c r="M15" s="20">
        <v>-20748484</v>
      </c>
      <c r="N15" s="20">
        <v>-61722456</v>
      </c>
      <c r="O15" s="20">
        <v>-22415206</v>
      </c>
      <c r="P15" s="20">
        <v>-18413905</v>
      </c>
      <c r="Q15" s="20">
        <v>-21212014</v>
      </c>
      <c r="R15" s="20">
        <v>-62041125</v>
      </c>
      <c r="S15" s="20">
        <v>-15046235</v>
      </c>
      <c r="T15" s="20">
        <v>-3664009</v>
      </c>
      <c r="U15" s="20">
        <v>-7439386</v>
      </c>
      <c r="V15" s="20">
        <v>-26149630</v>
      </c>
      <c r="W15" s="20">
        <v>-200805286</v>
      </c>
      <c r="X15" s="20">
        <v>-80965887</v>
      </c>
      <c r="Y15" s="20">
        <v>-119839399</v>
      </c>
      <c r="Z15" s="21">
        <v>148.01</v>
      </c>
      <c r="AA15" s="22">
        <v>-80965887</v>
      </c>
    </row>
    <row r="16" spans="1:27" ht="12.75">
      <c r="A16" s="23" t="s">
        <v>43</v>
      </c>
      <c r="B16" s="17" t="s">
        <v>6</v>
      </c>
      <c r="C16" s="18"/>
      <c r="D16" s="18"/>
      <c r="E16" s="19">
        <v>-39533045</v>
      </c>
      <c r="F16" s="20">
        <v>-41539760</v>
      </c>
      <c r="G16" s="20">
        <v>-2005986</v>
      </c>
      <c r="H16" s="20">
        <v>-2850429</v>
      </c>
      <c r="I16" s="20">
        <v>-2682524</v>
      </c>
      <c r="J16" s="20">
        <v>-7538939</v>
      </c>
      <c r="K16" s="20">
        <v>-2647541</v>
      </c>
      <c r="L16" s="20">
        <v>-2797352</v>
      </c>
      <c r="M16" s="20">
        <v>-2750980</v>
      </c>
      <c r="N16" s="20">
        <v>-8195873</v>
      </c>
      <c r="O16" s="20">
        <v>-2765995</v>
      </c>
      <c r="P16" s="20">
        <v>-2923977</v>
      </c>
      <c r="Q16" s="20">
        <v>-2785822</v>
      </c>
      <c r="R16" s="20">
        <v>-8475794</v>
      </c>
      <c r="S16" s="20">
        <v>-2792134</v>
      </c>
      <c r="T16" s="20">
        <v>-3013235</v>
      </c>
      <c r="U16" s="20">
        <v>-3686961</v>
      </c>
      <c r="V16" s="20">
        <v>-9492330</v>
      </c>
      <c r="W16" s="20">
        <v>-33702936</v>
      </c>
      <c r="X16" s="20">
        <v>-41539760</v>
      </c>
      <c r="Y16" s="20">
        <v>7836824</v>
      </c>
      <c r="Z16" s="21">
        <v>-18.87</v>
      </c>
      <c r="AA16" s="22">
        <v>-41539760</v>
      </c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-25235578</v>
      </c>
      <c r="F17" s="28">
        <f t="shared" si="0"/>
        <v>309590289</v>
      </c>
      <c r="G17" s="28">
        <f t="shared" si="0"/>
        <v>144905246</v>
      </c>
      <c r="H17" s="28">
        <f t="shared" si="0"/>
        <v>119784180</v>
      </c>
      <c r="I17" s="28">
        <f t="shared" si="0"/>
        <v>-146802583</v>
      </c>
      <c r="J17" s="28">
        <f t="shared" si="0"/>
        <v>117886843</v>
      </c>
      <c r="K17" s="28">
        <f t="shared" si="0"/>
        <v>-63694293</v>
      </c>
      <c r="L17" s="28">
        <f t="shared" si="0"/>
        <v>17319629</v>
      </c>
      <c r="M17" s="28">
        <f t="shared" si="0"/>
        <v>57933232</v>
      </c>
      <c r="N17" s="28">
        <f t="shared" si="0"/>
        <v>11558568</v>
      </c>
      <c r="O17" s="28">
        <f t="shared" si="0"/>
        <v>-2139167</v>
      </c>
      <c r="P17" s="28">
        <f t="shared" si="0"/>
        <v>23152882</v>
      </c>
      <c r="Q17" s="28">
        <f t="shared" si="0"/>
        <v>71120285</v>
      </c>
      <c r="R17" s="28">
        <f t="shared" si="0"/>
        <v>92134000</v>
      </c>
      <c r="S17" s="28">
        <f t="shared" si="0"/>
        <v>-437069799</v>
      </c>
      <c r="T17" s="28">
        <f t="shared" si="0"/>
        <v>-84296567</v>
      </c>
      <c r="U17" s="28">
        <f t="shared" si="0"/>
        <v>-82638993</v>
      </c>
      <c r="V17" s="28">
        <f t="shared" si="0"/>
        <v>-604005359</v>
      </c>
      <c r="W17" s="28">
        <f t="shared" si="0"/>
        <v>-382425948</v>
      </c>
      <c r="X17" s="28">
        <f t="shared" si="0"/>
        <v>309590289</v>
      </c>
      <c r="Y17" s="28">
        <f t="shared" si="0"/>
        <v>-692016237</v>
      </c>
      <c r="Z17" s="29">
        <f>+IF(X17&lt;&gt;0,+(Y17/X17)*100,0)</f>
        <v>-223.52646758891072</v>
      </c>
      <c r="AA17" s="30">
        <f>SUM(AA6:AA16)</f>
        <v>309590289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>
        <v>-45266509</v>
      </c>
      <c r="H23" s="36">
        <v>45266509</v>
      </c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>
        <v>-10907844</v>
      </c>
      <c r="H24" s="20">
        <v>10756554</v>
      </c>
      <c r="I24" s="20">
        <v>78085</v>
      </c>
      <c r="J24" s="20">
        <v>-73205</v>
      </c>
      <c r="K24" s="20">
        <v>-2440</v>
      </c>
      <c r="L24" s="20">
        <v>2440</v>
      </c>
      <c r="M24" s="20">
        <v>-2435</v>
      </c>
      <c r="N24" s="20">
        <v>-2435</v>
      </c>
      <c r="O24" s="20">
        <v>-5</v>
      </c>
      <c r="P24" s="20">
        <v>4880</v>
      </c>
      <c r="Q24" s="20">
        <v>70765</v>
      </c>
      <c r="R24" s="20">
        <v>75640</v>
      </c>
      <c r="S24" s="20">
        <v>-151290</v>
      </c>
      <c r="T24" s="20">
        <v>2440</v>
      </c>
      <c r="U24" s="20">
        <v>650437</v>
      </c>
      <c r="V24" s="20">
        <v>501587</v>
      </c>
      <c r="W24" s="20">
        <v>501587</v>
      </c>
      <c r="X24" s="20"/>
      <c r="Y24" s="20">
        <v>501587</v>
      </c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-142187850</v>
      </c>
      <c r="F26" s="20">
        <v>-142187850</v>
      </c>
      <c r="G26" s="20">
        <v>-12157654</v>
      </c>
      <c r="H26" s="20">
        <v>-8738584</v>
      </c>
      <c r="I26" s="20">
        <v>-1196180</v>
      </c>
      <c r="J26" s="20">
        <v>-22092418</v>
      </c>
      <c r="K26" s="20">
        <v>-2466239</v>
      </c>
      <c r="L26" s="20">
        <v>-14234815</v>
      </c>
      <c r="M26" s="20">
        <v>-5919819</v>
      </c>
      <c r="N26" s="20">
        <v>-22620873</v>
      </c>
      <c r="O26" s="20">
        <v>-8121030</v>
      </c>
      <c r="P26" s="20">
        <v>-6603630</v>
      </c>
      <c r="Q26" s="20">
        <v>-2597107</v>
      </c>
      <c r="R26" s="20">
        <v>-17321767</v>
      </c>
      <c r="S26" s="20">
        <v>-3914991</v>
      </c>
      <c r="T26" s="20">
        <v>-606857</v>
      </c>
      <c r="U26" s="20">
        <v>-20858151</v>
      </c>
      <c r="V26" s="20">
        <v>-25379999</v>
      </c>
      <c r="W26" s="20">
        <v>-87415057</v>
      </c>
      <c r="X26" s="20">
        <v>-142187850</v>
      </c>
      <c r="Y26" s="20">
        <v>54772793</v>
      </c>
      <c r="Z26" s="21">
        <v>-38.52</v>
      </c>
      <c r="AA26" s="22">
        <v>-142187850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-142187850</v>
      </c>
      <c r="F27" s="28">
        <f t="shared" si="1"/>
        <v>-142187850</v>
      </c>
      <c r="G27" s="28">
        <f t="shared" si="1"/>
        <v>-68332007</v>
      </c>
      <c r="H27" s="28">
        <f t="shared" si="1"/>
        <v>47284479</v>
      </c>
      <c r="I27" s="28">
        <f t="shared" si="1"/>
        <v>-1118095</v>
      </c>
      <c r="J27" s="28">
        <f t="shared" si="1"/>
        <v>-22165623</v>
      </c>
      <c r="K27" s="28">
        <f t="shared" si="1"/>
        <v>-2468679</v>
      </c>
      <c r="L27" s="28">
        <f t="shared" si="1"/>
        <v>-14232375</v>
      </c>
      <c r="M27" s="28">
        <f t="shared" si="1"/>
        <v>-5922254</v>
      </c>
      <c r="N27" s="28">
        <f t="shared" si="1"/>
        <v>-22623308</v>
      </c>
      <c r="O27" s="28">
        <f t="shared" si="1"/>
        <v>-8121035</v>
      </c>
      <c r="P27" s="28">
        <f t="shared" si="1"/>
        <v>-6598750</v>
      </c>
      <c r="Q27" s="28">
        <f t="shared" si="1"/>
        <v>-2526342</v>
      </c>
      <c r="R27" s="28">
        <f t="shared" si="1"/>
        <v>-17246127</v>
      </c>
      <c r="S27" s="28">
        <f t="shared" si="1"/>
        <v>-4066281</v>
      </c>
      <c r="T27" s="28">
        <f t="shared" si="1"/>
        <v>-604417</v>
      </c>
      <c r="U27" s="28">
        <f t="shared" si="1"/>
        <v>-20207714</v>
      </c>
      <c r="V27" s="28">
        <f t="shared" si="1"/>
        <v>-24878412</v>
      </c>
      <c r="W27" s="28">
        <f t="shared" si="1"/>
        <v>-86913470</v>
      </c>
      <c r="X27" s="28">
        <f t="shared" si="1"/>
        <v>-142187850</v>
      </c>
      <c r="Y27" s="28">
        <f t="shared" si="1"/>
        <v>55274380</v>
      </c>
      <c r="Z27" s="29">
        <f>+IF(X27&lt;&gt;0,+(Y27/X27)*100,0)</f>
        <v>-38.87419354044667</v>
      </c>
      <c r="AA27" s="30">
        <f>SUM(AA21:AA26)</f>
        <v>-142187850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26436988</v>
      </c>
      <c r="H33" s="36">
        <v>-26281633</v>
      </c>
      <c r="I33" s="36">
        <v>91775</v>
      </c>
      <c r="J33" s="36">
        <v>247130</v>
      </c>
      <c r="K33" s="20">
        <v>-267142</v>
      </c>
      <c r="L33" s="20">
        <v>128017</v>
      </c>
      <c r="M33" s="20">
        <v>-48087</v>
      </c>
      <c r="N33" s="20">
        <v>-187212</v>
      </c>
      <c r="O33" s="36">
        <v>220508</v>
      </c>
      <c r="P33" s="36">
        <v>-264381</v>
      </c>
      <c r="Q33" s="36">
        <v>31106</v>
      </c>
      <c r="R33" s="20">
        <v>-12767</v>
      </c>
      <c r="S33" s="20">
        <v>-37938</v>
      </c>
      <c r="T33" s="20">
        <v>3926</v>
      </c>
      <c r="U33" s="20">
        <v>28082</v>
      </c>
      <c r="V33" s="36">
        <v>-5930</v>
      </c>
      <c r="W33" s="36">
        <v>41221</v>
      </c>
      <c r="X33" s="36"/>
      <c r="Y33" s="20">
        <v>41221</v>
      </c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26436988</v>
      </c>
      <c r="H36" s="28">
        <f t="shared" si="2"/>
        <v>-26281633</v>
      </c>
      <c r="I36" s="28">
        <f t="shared" si="2"/>
        <v>91775</v>
      </c>
      <c r="J36" s="28">
        <f t="shared" si="2"/>
        <v>247130</v>
      </c>
      <c r="K36" s="28">
        <f t="shared" si="2"/>
        <v>-267142</v>
      </c>
      <c r="L36" s="28">
        <f t="shared" si="2"/>
        <v>128017</v>
      </c>
      <c r="M36" s="28">
        <f t="shared" si="2"/>
        <v>-48087</v>
      </c>
      <c r="N36" s="28">
        <f t="shared" si="2"/>
        <v>-187212</v>
      </c>
      <c r="O36" s="28">
        <f t="shared" si="2"/>
        <v>220508</v>
      </c>
      <c r="P36" s="28">
        <f t="shared" si="2"/>
        <v>-264381</v>
      </c>
      <c r="Q36" s="28">
        <f t="shared" si="2"/>
        <v>31106</v>
      </c>
      <c r="R36" s="28">
        <f t="shared" si="2"/>
        <v>-12767</v>
      </c>
      <c r="S36" s="28">
        <f t="shared" si="2"/>
        <v>-37938</v>
      </c>
      <c r="T36" s="28">
        <f t="shared" si="2"/>
        <v>3926</v>
      </c>
      <c r="U36" s="28">
        <f t="shared" si="2"/>
        <v>28082</v>
      </c>
      <c r="V36" s="28">
        <f t="shared" si="2"/>
        <v>-5930</v>
      </c>
      <c r="W36" s="28">
        <f t="shared" si="2"/>
        <v>41221</v>
      </c>
      <c r="X36" s="28">
        <f t="shared" si="2"/>
        <v>0</v>
      </c>
      <c r="Y36" s="28">
        <f t="shared" si="2"/>
        <v>41221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-167423428</v>
      </c>
      <c r="F38" s="2">
        <f t="shared" si="3"/>
        <v>167402439</v>
      </c>
      <c r="G38" s="2">
        <f t="shared" si="3"/>
        <v>103010227</v>
      </c>
      <c r="H38" s="2">
        <f t="shared" si="3"/>
        <v>140787026</v>
      </c>
      <c r="I38" s="2">
        <f t="shared" si="3"/>
        <v>-147828903</v>
      </c>
      <c r="J38" s="2">
        <f t="shared" si="3"/>
        <v>95968350</v>
      </c>
      <c r="K38" s="2">
        <f t="shared" si="3"/>
        <v>-66430114</v>
      </c>
      <c r="L38" s="2">
        <f t="shared" si="3"/>
        <v>3215271</v>
      </c>
      <c r="M38" s="2">
        <f t="shared" si="3"/>
        <v>51962891</v>
      </c>
      <c r="N38" s="2">
        <f t="shared" si="3"/>
        <v>-11251952</v>
      </c>
      <c r="O38" s="2">
        <f t="shared" si="3"/>
        <v>-10039694</v>
      </c>
      <c r="P38" s="2">
        <f t="shared" si="3"/>
        <v>16289751</v>
      </c>
      <c r="Q38" s="2">
        <f t="shared" si="3"/>
        <v>68625049</v>
      </c>
      <c r="R38" s="2">
        <f t="shared" si="3"/>
        <v>74875106</v>
      </c>
      <c r="S38" s="2">
        <f t="shared" si="3"/>
        <v>-441174018</v>
      </c>
      <c r="T38" s="2">
        <f t="shared" si="3"/>
        <v>-84897058</v>
      </c>
      <c r="U38" s="2">
        <f t="shared" si="3"/>
        <v>-102818625</v>
      </c>
      <c r="V38" s="2">
        <f t="shared" si="3"/>
        <v>-628889701</v>
      </c>
      <c r="W38" s="2">
        <f t="shared" si="3"/>
        <v>-469298197</v>
      </c>
      <c r="X38" s="2">
        <f t="shared" si="3"/>
        <v>167402439</v>
      </c>
      <c r="Y38" s="2">
        <f t="shared" si="3"/>
        <v>-636700636</v>
      </c>
      <c r="Z38" s="34">
        <f>+IF(X38&lt;&gt;0,+(Y38/X38)*100,0)</f>
        <v>-380.34131390403456</v>
      </c>
      <c r="AA38" s="35">
        <f>+AA17+AA27+AA36</f>
        <v>167402439</v>
      </c>
    </row>
    <row r="39" spans="1:27" ht="12.75">
      <c r="A39" s="23" t="s">
        <v>59</v>
      </c>
      <c r="B39" s="17"/>
      <c r="C39" s="32"/>
      <c r="D39" s="32"/>
      <c r="E39" s="33"/>
      <c r="F39" s="2"/>
      <c r="G39" s="2">
        <v>515648089</v>
      </c>
      <c r="H39" s="2">
        <f>+G40+H60</f>
        <v>618658316</v>
      </c>
      <c r="I39" s="2">
        <f>+H40+I60</f>
        <v>759445342</v>
      </c>
      <c r="J39" s="2">
        <f>+G39</f>
        <v>515648089</v>
      </c>
      <c r="K39" s="2">
        <f>+I40+K60</f>
        <v>611616439</v>
      </c>
      <c r="L39" s="2">
        <f>+K40+L60</f>
        <v>545186325</v>
      </c>
      <c r="M39" s="2">
        <f>+L40+M60</f>
        <v>548401596</v>
      </c>
      <c r="N39" s="2">
        <f>+K39</f>
        <v>611616439</v>
      </c>
      <c r="O39" s="2">
        <f>+M40+O60</f>
        <v>600364487</v>
      </c>
      <c r="P39" s="2">
        <f>+O40+P60</f>
        <v>590324793</v>
      </c>
      <c r="Q39" s="2">
        <f>+P40+Q60</f>
        <v>606614544</v>
      </c>
      <c r="R39" s="2">
        <f>+O39</f>
        <v>600364487</v>
      </c>
      <c r="S39" s="2">
        <f>+Q40+S60</f>
        <v>675239593</v>
      </c>
      <c r="T39" s="2">
        <f>+S40+T60</f>
        <v>234065575</v>
      </c>
      <c r="U39" s="2">
        <f>+T40+U60</f>
        <v>149168517</v>
      </c>
      <c r="V39" s="2">
        <f>+S39</f>
        <v>675239593</v>
      </c>
      <c r="W39" s="2">
        <f>+G39</f>
        <v>515648089</v>
      </c>
      <c r="X39" s="2"/>
      <c r="Y39" s="2">
        <f>+W39-X39</f>
        <v>515648089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-167423428</v>
      </c>
      <c r="F40" s="45">
        <f t="shared" si="4"/>
        <v>167402439</v>
      </c>
      <c r="G40" s="45">
        <f t="shared" si="4"/>
        <v>618658316</v>
      </c>
      <c r="H40" s="45">
        <f t="shared" si="4"/>
        <v>759445342</v>
      </c>
      <c r="I40" s="45">
        <f t="shared" si="4"/>
        <v>611616439</v>
      </c>
      <c r="J40" s="45">
        <f>+I40</f>
        <v>611616439</v>
      </c>
      <c r="K40" s="45">
        <f t="shared" si="4"/>
        <v>545186325</v>
      </c>
      <c r="L40" s="45">
        <f t="shared" si="4"/>
        <v>548401596</v>
      </c>
      <c r="M40" s="45">
        <f t="shared" si="4"/>
        <v>600364487</v>
      </c>
      <c r="N40" s="45">
        <f>+M40</f>
        <v>600364487</v>
      </c>
      <c r="O40" s="45">
        <f t="shared" si="4"/>
        <v>590324793</v>
      </c>
      <c r="P40" s="45">
        <f t="shared" si="4"/>
        <v>606614544</v>
      </c>
      <c r="Q40" s="45">
        <f t="shared" si="4"/>
        <v>675239593</v>
      </c>
      <c r="R40" s="45">
        <f>+Q40</f>
        <v>675239593</v>
      </c>
      <c r="S40" s="45">
        <f t="shared" si="4"/>
        <v>234065575</v>
      </c>
      <c r="T40" s="45">
        <f t="shared" si="4"/>
        <v>149168517</v>
      </c>
      <c r="U40" s="45">
        <f t="shared" si="4"/>
        <v>46349892</v>
      </c>
      <c r="V40" s="45">
        <f>+U40</f>
        <v>46349892</v>
      </c>
      <c r="W40" s="45">
        <f>+V40</f>
        <v>46349892</v>
      </c>
      <c r="X40" s="45">
        <f t="shared" si="4"/>
        <v>167402439</v>
      </c>
      <c r="Y40" s="45">
        <f t="shared" si="4"/>
        <v>-121052547</v>
      </c>
      <c r="Z40" s="46">
        <f>+IF(X40&lt;&gt;0,+(Y40/X40)*100,0)</f>
        <v>-72.31229587999015</v>
      </c>
      <c r="AA40" s="47">
        <f t="shared" si="4"/>
        <v>167402439</v>
      </c>
    </row>
    <row r="41" spans="1:27" ht="12.7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515648089</v>
      </c>
      <c r="J60">
        <v>515648089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2020-08-02T17:38:47Z</dcterms:created>
  <dcterms:modified xsi:type="dcterms:W3CDTF">2020-08-02T17:40:01Z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